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225" windowWidth="12630" windowHeight="11520" tabRatio="784" activeTab="3"/>
  </bookViews>
  <sheets>
    <sheet name="ฐานะการเงิน" sheetId="1" r:id="rId1"/>
    <sheet name="ฐานะการเงิน (ต่อ)" sheetId="2" r:id="rId2"/>
    <sheet name="กำไรขาดทุนเบ็ดเสร็จ" sheetId="3" r:id="rId3"/>
    <sheet name="ส่วนของผู้ถือหุ้น" sheetId="4" r:id="rId4"/>
    <sheet name="กระแสเงินสด " sheetId="5" r:id="rId5"/>
  </sheets>
  <definedNames>
    <definedName name="AS2DocOpenMode" hidden="1">"AS2DocumentEdit"</definedName>
  </definedNames>
  <calcPr fullCalcOnLoad="1"/>
</workbook>
</file>

<file path=xl/sharedStrings.xml><?xml version="1.0" encoding="utf-8"?>
<sst xmlns="http://schemas.openxmlformats.org/spreadsheetml/2006/main" count="175" uniqueCount="109">
  <si>
    <t>หมายเหตุ</t>
  </si>
  <si>
    <t>รวมสินทรัพย์</t>
  </si>
  <si>
    <t>รวมหนี้สิน</t>
  </si>
  <si>
    <t>รายได้</t>
  </si>
  <si>
    <t>รายได้อื่น</t>
  </si>
  <si>
    <t>รวมรายได้</t>
  </si>
  <si>
    <t>ค่าใช้จ่าย</t>
  </si>
  <si>
    <t>รวม</t>
  </si>
  <si>
    <t>งบกระแสเงินสด</t>
  </si>
  <si>
    <t>เงินสดและรายการเทียบเท่าเงินสด</t>
  </si>
  <si>
    <t>สินทรัพย์</t>
  </si>
  <si>
    <t>ชำระแล้ว</t>
  </si>
  <si>
    <t>เงินสดและรายการเทียบเท่าเงินสด ณ วันที่ 1 มกราคม</t>
  </si>
  <si>
    <t xml:space="preserve">ทุนเรือนหุ้น </t>
  </si>
  <si>
    <t>ทุนจดทะเบียน</t>
  </si>
  <si>
    <t>ทุนที่ออกและชำระแล้ว</t>
  </si>
  <si>
    <t>เงินลงทุนในหลักทรัพย์</t>
  </si>
  <si>
    <t>สินทรัพย์อื่น</t>
  </si>
  <si>
    <t>เจ้าหนี้บริษัทประกันภัยต่อ</t>
  </si>
  <si>
    <t>หนี้สินจากสัญญาประกันภัย</t>
  </si>
  <si>
    <t>หนี้สินอื่น</t>
  </si>
  <si>
    <t>รายได้ค่าจ้างและค่าบำเหน็จ</t>
  </si>
  <si>
    <t>ที่ออกและ</t>
  </si>
  <si>
    <t>เบี้ยประกันภัยรับจากการรับประกันภัยโดยตรง</t>
  </si>
  <si>
    <t>ค่าจ้างและค่าบำเหน็จจากการรับประกันภัยโดยตรง</t>
  </si>
  <si>
    <t>ค่าใช้จ่ายในการรับประกันภัยอื่น</t>
  </si>
  <si>
    <t>ค่าใช้จ่ายในการดำเนินงาน</t>
  </si>
  <si>
    <t>งบแสดงฐานะการเงิน</t>
  </si>
  <si>
    <t xml:space="preserve">หน่วย : บาท </t>
  </si>
  <si>
    <t>สินทรัพย์จากการประกันภัยต่อ</t>
  </si>
  <si>
    <t>ค่าจ้างและค่าบำเหน็จ</t>
  </si>
  <si>
    <t>รายได้จากการลงทุนสุทธิ</t>
  </si>
  <si>
    <t>สินทรัพย์ไม่มีตัวตน</t>
  </si>
  <si>
    <t>กระแสเงินสดได้มาจาก (ใช้ไปใน) กิจกรรมดำเนินงาน</t>
  </si>
  <si>
    <t>ภาระผูกพันผลประโยชน์พนักงาน</t>
  </si>
  <si>
    <t>งบกำไรขาดทุนและกำไรขาดทุนเบ็ดเสร็จอื่น</t>
  </si>
  <si>
    <t>ลูกหนี้จากสัญญาประกันภัยต่อ</t>
  </si>
  <si>
    <t>เบี้ยประกันภัยรับ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</si>
  <si>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เบี้ยประกันภัยจ่ายจากการเอาประกันภัยต่อ</t>
    </r>
  </si>
  <si>
    <t>เบี้ยประกันภัยรับสุทธิ</t>
  </si>
  <si>
    <t>รวมค่าใช้จ่าย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</si>
  <si>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สำรองเบี้ยประกันภัยที่ยังไม่ถือเป็นรายได้</t>
    </r>
  </si>
  <si>
    <t>บริษัท แปซิฟิค ครอส ประกันสุขภาพ จำกัด (มหาชน)</t>
  </si>
  <si>
    <t>อุปกรณ์</t>
  </si>
  <si>
    <t>ค่าสินไหมทดแทนจากการรับประกันภัยโดยตรง</t>
  </si>
  <si>
    <t>ต้นทุนทางการเงิน</t>
  </si>
  <si>
    <t>รายได้จากการลงทุนอื่น</t>
  </si>
  <si>
    <t>เบี้ยประกันภัยที่ถือเป็นรายได้สุทธิจากการประกันภัยต่อ</t>
  </si>
  <si>
    <r>
      <t>งบแสดงฐานะการเงิน</t>
    </r>
    <r>
      <rPr>
        <sz val="18"/>
        <color indexed="8"/>
        <rFont val="Angsana New"/>
        <family val="1"/>
      </rPr>
      <t xml:space="preserve"> (ต่อ)</t>
    </r>
  </si>
  <si>
    <t>“ปรับปรุงใหม่”</t>
  </si>
  <si>
    <t>หุ้นสามัญ 18,080,000 หุ้น มูลค่าหุ้นละ 25 บาท</t>
  </si>
  <si>
    <t>เงินสดจ่ายจากการซื้ออุปกรณ์</t>
  </si>
  <si>
    <t>ขาดทุนสะสม</t>
  </si>
  <si>
    <t>เบี้ยประกันภัยค้างรับ</t>
  </si>
  <si>
    <t>เงินสดรับจากการเพิ่มทุน</t>
  </si>
  <si>
    <t>เงินสดสุทธิใช้ไปในกิจกรรมลงทุน</t>
  </si>
  <si>
    <t>กระแสเงินสดได้มาจากกิจกรรมจัดหาเงิน</t>
  </si>
  <si>
    <t>กระแสเงินสดใช้ไปในกิจกรรมลงทุน</t>
  </si>
  <si>
    <t>ค่าสินไหมทดแทน</t>
  </si>
  <si>
    <r>
      <rPr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ค่าสินไหมทดแทนรับคืนจากการประกันภัยต่อ</t>
    </r>
  </si>
  <si>
    <t>ขาดทุนก่อนภาษีเงินได้</t>
  </si>
  <si>
    <t>ขาดทุนต่อหุ้น</t>
  </si>
  <si>
    <t>ขาดทุนต่อหุ้นขั้นพื้นฐาน</t>
  </si>
  <si>
    <t>ผลสะสมจากการแก้ไขข้อผิดพลาดทางการบัญชี</t>
  </si>
  <si>
    <t>เพิ่มทุน</t>
  </si>
  <si>
    <t>เงินสดจ่ายจากการซื้อสินทรัพย์ไม่มีตัวตน</t>
  </si>
  <si>
    <t>นายธนฉัตร  แก้วใจเพชร</t>
  </si>
  <si>
    <t>...................................................................</t>
  </si>
  <si>
    <t>นายโธมัส เพรสทิส ธอมสัน</t>
  </si>
  <si>
    <t>เงินรับ (จ่าย) เกี่ยวกับการประกันภัยต่อ</t>
  </si>
  <si>
    <t>ณ วันที่ 31 ธันวาคม 2560</t>
  </si>
  <si>
    <t>สำหรับปีสิ้นสุดวันที่ 31 ธันวาคม 2560</t>
  </si>
  <si>
    <t>ยอดคงเหลือต้นปี ณ วันที่ 1 มกราคม 2560 ตามที่เคยรายงานไว้</t>
  </si>
  <si>
    <t>ยอดคงเหลือปลายปี ณ วันที่ 31 ธันวาคม 2560</t>
  </si>
  <si>
    <t>เงินสดและรายการเทียบเท่าเงินสด ณ วันที่ 31 ธันวาคม</t>
  </si>
  <si>
    <t xml:space="preserve">ณ วันที่ </t>
  </si>
  <si>
    <t xml:space="preserve"> 31 ธันวาคม</t>
  </si>
  <si>
    <t xml:space="preserve"> 1 มกราคม</t>
  </si>
  <si>
    <t/>
  </si>
  <si>
    <t>หุ้นสามัญ 20,000,000 หุ้น มูลค่าหุ้นละ 25 บาท</t>
  </si>
  <si>
    <t>ขาดทุนเบ็ดเสร็จอื่น</t>
  </si>
  <si>
    <t>รายการที่จะไม่ถูกจัดประเภทใหม่ไว้ในกำไรหรือขาดทุนในภายหลัง</t>
  </si>
  <si>
    <t>ขาดทุนเบ็ดเสร็จอื่นสำหรับปี - สุทธิจากภาษี</t>
  </si>
  <si>
    <t>ขาดทุนเบ็ดเสร็จรวมสำหรับปี</t>
  </si>
  <si>
    <t>ขาดทุนเบ็ดเสร็จรวมสำหรับปี - ปรับปรุงใหม่</t>
  </si>
  <si>
    <t>ผลขาดทุนจากการวัดมูลค่าใหม่ของผลประโยชน์พนักงาน</t>
  </si>
  <si>
    <t xml:space="preserve">  ที่กำหนดไว้ - สุทธิ </t>
  </si>
  <si>
    <t>รายได้จากการลงทุนค้างรับ</t>
  </si>
  <si>
    <t>หุ้นสามัญ 16,000,000 หุ้น มูลค่าหุ้นละ 25 บาท</t>
  </si>
  <si>
    <t>หมายเหตุประกอบงบการเงินเป็นส่วนหนึ่งของงบการเงินนี้</t>
  </si>
  <si>
    <t>เพิ่มขึ้น (ลดลง) จากปีก่อน</t>
  </si>
  <si>
    <t>ยอดคงเหลือต้นปี ณ วันที่ 1 มกราคม 2559 ตามที่เคยรายงานไว้</t>
  </si>
  <si>
    <t>-</t>
  </si>
  <si>
    <t>หนี้สิน</t>
  </si>
  <si>
    <t xml:space="preserve">เงินสดสุทธิใช้ไปในกิจกรรมดำเนินงาน </t>
  </si>
  <si>
    <t>เงินสดสุทธิได้มาจากกิจกรรมจัดหาเงิน</t>
  </si>
  <si>
    <t>เงินสดและรายการเทียบเท่าเงินสดเพิ่มขึ้นสุทธิ</t>
  </si>
  <si>
    <t>หนี้สินและส่วนของเจ้าของ</t>
  </si>
  <si>
    <t>ส่วนของเจ้าของ</t>
  </si>
  <si>
    <t>รวมส่วนของเจ้าของ</t>
  </si>
  <si>
    <t>รวมหนี้สินและส่วนของเจ้าของ</t>
  </si>
  <si>
    <t>งบแสดงการเปลี่ยนแปลงส่วนของเจ้าของ</t>
  </si>
  <si>
    <t>ทุน</t>
  </si>
  <si>
    <t>ยังไม่ได้จัดสรร</t>
  </si>
  <si>
    <t>(ขาดทุน)</t>
  </si>
  <si>
    <t>ยังไม่ได้จัดสรร (ขาดทุน)</t>
  </si>
  <si>
    <t>ยอดคงเหลือต้นปี ณ วันที่ 1 มกราคม 2559 ตามที่ปรับปรุงใหม่</t>
  </si>
  <si>
    <t>ยอดคงเหลือปลายปี ณ วันที่ 31 ธันวาคม 2559 ตามที่ปรับปรุงใหม่</t>
  </si>
  <si>
    <t>ยอดคงเหลือต้นปี ณ วันที่ 1 มกราคม 2560 ตามที่ปรับปรุงใหม่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</si>
</sst>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_(* #,##0_);_(* \(#,##0\);_(* &quot;-&quot;??_);_(@_)"/>
    <numFmt numFmtId="183" formatCode="_(* #,##0.0000_);_(* \(#,##0.0000\);_(* &quot;-&quot;????_);_(@_)"/>
    <numFmt numFmtId="184" formatCode="_(* #,##0_);_(* \(#,##0\);_(* &quot;-&quot;???_);_(@_)"/>
    <numFmt numFmtId="185" formatCode="#,##0.0"/>
    <numFmt numFmtId="186" formatCode="_(* #,##0_);_(* \(#,##0\);_(* &quot;-&quot;????_);_(@_)"/>
    <numFmt numFmtId="187" formatCode="#,##0_);\(#,##0\);&quot;-&quot;"/>
    <numFmt numFmtId="188" formatCode="_(* #,##0.00_);_(* \(#,##0.00\);_(* &quot;-&quot;_);_(@_)"/>
    <numFmt numFmtId="189" formatCode="_(* #,##0.00000_);_(* \(#,##0.00000\);_(* &quot;-&quot;?????_);_(@_)"/>
    <numFmt numFmtId="190" formatCode="* #,##0_);* \(#,##0\);&quot;-&quot;??_);@"/>
    <numFmt numFmtId="191" formatCode="_(* #,##0_);_(* \(#,##0\);_(* &quot;-&quot;?????_);_(@_)"/>
    <numFmt numFmtId="192" formatCode="_(* #,##0.0_);_(* \(#,##0.0\);_(* &quot;-&quot;??_);_(@_)"/>
    <numFmt numFmtId="193" formatCode="[$-409]dddd\,\ mmmm\ dd\,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000_);_(* \(#,##0.0000\);_(* &quot;-&quot;??_);_(@_)"/>
    <numFmt numFmtId="200" formatCode="#,##0.0_);\(#,##0.0\)"/>
    <numFmt numFmtId="201" formatCode="[$-409]dddd\,\ mmmm\ d\,\ yyyy"/>
    <numFmt numFmtId="202" formatCode="0.0%"/>
    <numFmt numFmtId="203" formatCode="_-* #,##0.00_-;* \(#,##0.00\)_-;_-* &quot;-&quot;??_-;_-@_-"/>
    <numFmt numFmtId="204" formatCode="\-"/>
  </numFmts>
  <fonts count="64">
    <font>
      <sz val="14"/>
      <name val="Angsana New"/>
      <family val="1"/>
    </font>
    <font>
      <sz val="14"/>
      <name val="Cordia New"/>
      <family val="0"/>
    </font>
    <font>
      <sz val="14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8"/>
      <color indexed="8"/>
      <name val="Angsana New"/>
      <family val="1"/>
    </font>
    <font>
      <sz val="12"/>
      <name val="CordiaUPC"/>
      <family val="2"/>
    </font>
    <font>
      <sz val="16"/>
      <name val="AngsanaUPC"/>
      <family val="1"/>
    </font>
    <font>
      <b/>
      <sz val="17"/>
      <name val="Angsana New"/>
      <family val="1"/>
    </font>
    <font>
      <sz val="18"/>
      <name val="Angsana New"/>
      <family val="1"/>
    </font>
    <font>
      <sz val="14"/>
      <name val="AngsanaUPC"/>
      <family val="1"/>
    </font>
    <font>
      <sz val="11"/>
      <name val="Angsana New"/>
      <family val="1"/>
    </font>
    <font>
      <vertAlign val="superscript"/>
      <sz val="18"/>
      <name val="AngsanaUPC"/>
      <family val="1"/>
    </font>
    <font>
      <sz val="12"/>
      <name val="Times New Roman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6"/>
      <color indexed="8"/>
      <name val="Angsana New"/>
      <family val="1"/>
    </font>
    <font>
      <u val="single"/>
      <sz val="14"/>
      <color indexed="12"/>
      <name val="Angsana New"/>
      <family val="1"/>
    </font>
    <font>
      <u val="single"/>
      <sz val="14"/>
      <color indexed="36"/>
      <name val="Angsana New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6"/>
      <color indexed="8"/>
      <name val="Angsana New"/>
      <family val="1"/>
    </font>
    <font>
      <sz val="16"/>
      <name val="Cordia New"/>
      <family val="2"/>
    </font>
    <font>
      <b/>
      <sz val="14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ngsana New"/>
      <family val="1"/>
    </font>
    <font>
      <sz val="16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Angsana New"/>
      <family val="1"/>
    </font>
    <font>
      <sz val="14"/>
      <color theme="1"/>
      <name val="Angsana New"/>
      <family val="1"/>
    </font>
    <font>
      <sz val="16"/>
      <color rgb="FFC0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0" fontId="20" fillId="0" borderId="0" applyFill="0" applyBorder="0" applyProtection="0">
      <alignment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6" fillId="0" borderId="0" applyFon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2" fillId="0" borderId="0" applyFill="0" applyBorder="0" applyAlignment="0" applyProtection="0"/>
    <xf numFmtId="0" fontId="10" fillId="0" borderId="0">
      <alignment/>
      <protection/>
    </xf>
  </cellStyleXfs>
  <cellXfs count="1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/>
    </xf>
    <xf numFmtId="0" fontId="17" fillId="0" borderId="0" xfId="0" applyFont="1" applyFill="1" applyAlignment="1">
      <alignment horizontal="justify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37" fontId="1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indent="2"/>
    </xf>
    <xf numFmtId="0" fontId="17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indent="2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2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center" wrapText="1"/>
    </xf>
    <xf numFmtId="37" fontId="4" fillId="0" borderId="0" xfId="62" applyNumberFormat="1" applyFont="1" applyFill="1" applyAlignment="1">
      <alignment horizontal="right"/>
      <protection/>
    </xf>
    <xf numFmtId="37" fontId="14" fillId="0" borderId="0" xfId="62" applyNumberFormat="1" applyFont="1" applyFill="1" applyAlignment="1">
      <alignment horizontal="right" vertical="center"/>
      <protection/>
    </xf>
    <xf numFmtId="37" fontId="14" fillId="0" borderId="0" xfId="0" applyNumberFormat="1" applyFont="1" applyFill="1" applyBorder="1" applyAlignment="1">
      <alignment horizontal="right" vertical="center"/>
    </xf>
    <xf numFmtId="37" fontId="14" fillId="0" borderId="0" xfId="62" applyNumberFormat="1" applyFont="1" applyFill="1" applyBorder="1" applyAlignment="1">
      <alignment horizontal="right" vertical="center"/>
      <protection/>
    </xf>
    <xf numFmtId="37" fontId="14" fillId="0" borderId="10" xfId="44" applyNumberFormat="1" applyFont="1" applyFill="1" applyBorder="1" applyAlignment="1">
      <alignment horizontal="right" vertical="center"/>
    </xf>
    <xf numFmtId="37" fontId="4" fillId="0" borderId="11" xfId="44" applyNumberFormat="1" applyFont="1" applyFill="1" applyBorder="1" applyAlignment="1">
      <alignment horizontal="right"/>
    </xf>
    <xf numFmtId="37" fontId="4" fillId="0" borderId="0" xfId="62" applyNumberFormat="1" applyFont="1" applyFill="1" applyAlignment="1">
      <alignment horizontal="right" vertical="center"/>
      <protection/>
    </xf>
    <xf numFmtId="185" fontId="15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>
      <alignment horizontal="left" vertical="center" indent="2"/>
    </xf>
    <xf numFmtId="0" fontId="14" fillId="0" borderId="0" xfId="0" applyFont="1" applyFill="1" applyBorder="1" applyAlignment="1" applyProtection="1">
      <alignment horizontal="left" vertical="center" indent="2"/>
      <protection/>
    </xf>
    <xf numFmtId="0" fontId="14" fillId="0" borderId="0" xfId="0" applyFont="1" applyFill="1" applyBorder="1" applyAlignment="1" applyProtection="1">
      <alignment horizontal="left" vertical="center" indent="4"/>
      <protection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center" vertical="center"/>
      <protection/>
    </xf>
    <xf numFmtId="18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 vertical="center" wrapText="1" indent="6"/>
    </xf>
    <xf numFmtId="49" fontId="15" fillId="0" borderId="0" xfId="0" applyNumberFormat="1" applyFont="1" applyFill="1" applyAlignment="1">
      <alignment horizontal="center"/>
    </xf>
    <xf numFmtId="0" fontId="8" fillId="0" borderId="0" xfId="64" applyFont="1" applyFill="1" applyBorder="1" applyAlignment="1">
      <alignment horizontal="center" vertical="center"/>
      <protection/>
    </xf>
    <xf numFmtId="185" fontId="14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7" fontId="61" fillId="0" borderId="0" xfId="0" applyNumberFormat="1" applyFont="1" applyFill="1" applyAlignment="1">
      <alignment vertical="center"/>
    </xf>
    <xf numFmtId="0" fontId="61" fillId="0" borderId="0" xfId="0" applyFont="1" applyFill="1" applyAlignment="1">
      <alignment/>
    </xf>
    <xf numFmtId="0" fontId="4" fillId="0" borderId="0" xfId="0" applyFont="1" applyFill="1" applyAlignment="1" quotePrefix="1">
      <alignment horizontal="center" wrapText="1"/>
    </xf>
    <xf numFmtId="182" fontId="4" fillId="0" borderId="0" xfId="45" applyNumberFormat="1" applyFont="1" applyFill="1" applyAlignment="1">
      <alignment vertical="center"/>
    </xf>
    <xf numFmtId="182" fontId="4" fillId="0" borderId="12" xfId="45" applyNumberFormat="1" applyFont="1" applyFill="1" applyBorder="1" applyAlignment="1">
      <alignment vertical="center"/>
    </xf>
    <xf numFmtId="182" fontId="4" fillId="0" borderId="11" xfId="45" applyNumberFormat="1" applyFont="1" applyFill="1" applyBorder="1" applyAlignment="1">
      <alignment vertical="center"/>
    </xf>
    <xf numFmtId="182" fontId="4" fillId="0" borderId="0" xfId="42" applyNumberFormat="1" applyFont="1" applyFill="1" applyBorder="1" applyAlignment="1">
      <alignment/>
    </xf>
    <xf numFmtId="182" fontId="4" fillId="0" borderId="0" xfId="42" applyNumberFormat="1" applyFont="1" applyFill="1" applyAlignment="1">
      <alignment horizontal="right"/>
    </xf>
    <xf numFmtId="37" fontId="14" fillId="0" borderId="1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14" fillId="0" borderId="11" xfId="0" applyNumberFormat="1" applyFont="1" applyFill="1" applyBorder="1" applyAlignment="1">
      <alignment horizontal="right" vertical="center"/>
    </xf>
    <xf numFmtId="37" fontId="14" fillId="0" borderId="0" xfId="64" applyNumberFormat="1" applyFont="1" applyFill="1" applyBorder="1" applyAlignment="1">
      <alignment horizontal="right" vertical="center"/>
      <protection/>
    </xf>
    <xf numFmtId="186" fontId="14" fillId="0" borderId="10" xfId="0" applyNumberFormat="1" applyFont="1" applyFill="1" applyBorder="1" applyAlignment="1">
      <alignment horizontal="right" vertical="center"/>
    </xf>
    <xf numFmtId="37" fontId="4" fillId="0" borderId="11" xfId="45" applyNumberFormat="1" applyFont="1" applyFill="1" applyBorder="1" applyAlignment="1">
      <alignment vertical="center"/>
    </xf>
    <xf numFmtId="0" fontId="9" fillId="0" borderId="0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vertical="center"/>
      <protection/>
    </xf>
    <xf numFmtId="0" fontId="15" fillId="0" borderId="13" xfId="74" applyFont="1" applyFill="1" applyBorder="1" applyAlignment="1">
      <alignment horizontal="center" vertical="center"/>
      <protection/>
    </xf>
    <xf numFmtId="0" fontId="24" fillId="0" borderId="0" xfId="74" applyFont="1" applyFill="1" applyBorder="1" applyAlignment="1">
      <alignment horizontal="center" vertical="center"/>
      <protection/>
    </xf>
    <xf numFmtId="0" fontId="24" fillId="0" borderId="12" xfId="74" applyFont="1" applyFill="1" applyBorder="1" applyAlignment="1">
      <alignment horizontal="center" vertical="center"/>
      <protection/>
    </xf>
    <xf numFmtId="0" fontId="0" fillId="0" borderId="0" xfId="74" applyFont="1" applyFill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182" fontId="0" fillId="0" borderId="0" xfId="73" applyNumberFormat="1" applyFont="1" applyFill="1" applyAlignment="1">
      <alignment vertical="center"/>
    </xf>
    <xf numFmtId="182" fontId="0" fillId="0" borderId="0" xfId="73" applyNumberFormat="1" applyFont="1" applyFill="1" applyBorder="1" applyAlignment="1">
      <alignment vertical="center"/>
    </xf>
    <xf numFmtId="182" fontId="0" fillId="0" borderId="0" xfId="64" applyNumberFormat="1" applyFont="1" applyFill="1" applyBorder="1" applyAlignment="1">
      <alignment horizontal="center" vertical="center"/>
      <protection/>
    </xf>
    <xf numFmtId="0" fontId="24" fillId="0" borderId="0" xfId="74" applyFont="1" applyFill="1" applyAlignment="1">
      <alignment vertical="center"/>
      <protection/>
    </xf>
    <xf numFmtId="0" fontId="15" fillId="0" borderId="0" xfId="74" applyFont="1" applyFill="1" applyAlignment="1">
      <alignment vertical="center"/>
      <protection/>
    </xf>
    <xf numFmtId="182" fontId="14" fillId="0" borderId="0" xfId="73" applyNumberFormat="1" applyFont="1" applyFill="1" applyBorder="1" applyAlignment="1">
      <alignment vertical="center"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37" fontId="14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vertical="center"/>
    </xf>
    <xf numFmtId="182" fontId="62" fillId="0" borderId="0" xfId="42" applyNumberFormat="1" applyFont="1" applyFill="1" applyAlignment="1">
      <alignment/>
    </xf>
    <xf numFmtId="182" fontId="62" fillId="0" borderId="12" xfId="42" applyNumberFormat="1" applyFont="1" applyFill="1" applyBorder="1" applyAlignment="1">
      <alignment/>
    </xf>
    <xf numFmtId="182" fontId="62" fillId="0" borderId="0" xfId="42" applyNumberFormat="1" applyFont="1" applyFill="1" applyBorder="1" applyAlignment="1">
      <alignment/>
    </xf>
    <xf numFmtId="37" fontId="4" fillId="0" borderId="14" xfId="0" applyNumberFormat="1" applyFont="1" applyFill="1" applyBorder="1" applyAlignment="1">
      <alignment vertical="center"/>
    </xf>
    <xf numFmtId="182" fontId="62" fillId="0" borderId="10" xfId="42" applyNumberFormat="1" applyFont="1" applyFill="1" applyBorder="1" applyAlignment="1">
      <alignment/>
    </xf>
    <xf numFmtId="0" fontId="15" fillId="0" borderId="0" xfId="66" applyFont="1" applyFill="1" applyBorder="1" applyAlignment="1" quotePrefix="1">
      <alignment horizontal="center" wrapText="1"/>
      <protection/>
    </xf>
    <xf numFmtId="0" fontId="14" fillId="0" borderId="0" xfId="0" applyFont="1" applyFill="1" applyAlignment="1" quotePrefix="1">
      <alignment horizontal="center" wrapText="1"/>
    </xf>
    <xf numFmtId="0" fontId="0" fillId="0" borderId="0" xfId="64" applyFont="1" applyFill="1" applyBorder="1" applyAlignment="1">
      <alignment horizontal="left" vertical="center"/>
      <protection/>
    </xf>
    <xf numFmtId="183" fontId="14" fillId="0" borderId="12" xfId="73" applyNumberFormat="1" applyFont="1" applyFill="1" applyBorder="1" applyAlignment="1">
      <alignment vertical="center"/>
    </xf>
    <xf numFmtId="0" fontId="24" fillId="0" borderId="13" xfId="74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182" fontId="4" fillId="0" borderId="0" xfId="42" applyNumberFormat="1" applyFont="1" applyFill="1" applyAlignment="1">
      <alignment/>
    </xf>
    <xf numFmtId="0" fontId="15" fillId="0" borderId="0" xfId="62" applyFont="1" applyFill="1" applyAlignment="1" quotePrefix="1">
      <alignment horizontal="center" vertical="center"/>
      <protection/>
    </xf>
    <xf numFmtId="182" fontId="4" fillId="0" borderId="0" xfId="0" applyNumberFormat="1" applyFont="1" applyFill="1" applyAlignment="1">
      <alignment/>
    </xf>
    <xf numFmtId="188" fontId="4" fillId="0" borderId="0" xfId="62" applyNumberFormat="1" applyFont="1" applyFill="1" applyAlignment="1">
      <alignment vertical="center"/>
      <protection/>
    </xf>
    <xf numFmtId="182" fontId="62" fillId="0" borderId="0" xfId="42" applyNumberFormat="1" applyFont="1" applyFill="1" applyBorder="1" applyAlignment="1">
      <alignment horizontal="center" vertical="center"/>
    </xf>
    <xf numFmtId="186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182" fontId="4" fillId="0" borderId="10" xfId="45" applyNumberFormat="1" applyFont="1" applyFill="1" applyBorder="1" applyAlignment="1">
      <alignment vertical="center"/>
    </xf>
    <xf numFmtId="186" fontId="14" fillId="0" borderId="12" xfId="0" applyNumberFormat="1" applyFont="1" applyFill="1" applyBorder="1" applyAlignment="1">
      <alignment horizontal="right" vertical="center"/>
    </xf>
    <xf numFmtId="182" fontId="4" fillId="0" borderId="12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 indent="3"/>
    </xf>
    <xf numFmtId="0" fontId="0" fillId="0" borderId="0" xfId="74" applyFont="1" applyFill="1" applyAlignment="1">
      <alignment horizontal="left" vertical="center"/>
      <protection/>
    </xf>
    <xf numFmtId="182" fontId="4" fillId="0" borderId="0" xfId="45" applyNumberFormat="1" applyFont="1" applyFill="1" applyBorder="1" applyAlignment="1">
      <alignment vertical="center"/>
    </xf>
    <xf numFmtId="0" fontId="0" fillId="0" borderId="0" xfId="74" applyFont="1" applyFill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/>
    </xf>
    <xf numFmtId="37" fontId="14" fillId="0" borderId="14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 quotePrefix="1">
      <alignment vertical="center"/>
    </xf>
    <xf numFmtId="37" fontId="14" fillId="0" borderId="0" xfId="62" applyNumberFormat="1" applyFont="1" applyFill="1" applyAlignment="1" quotePrefix="1">
      <alignment horizontal="right" vertical="center"/>
      <protection/>
    </xf>
    <xf numFmtId="37" fontId="14" fillId="0" borderId="0" xfId="0" applyNumberFormat="1" applyFont="1" applyFill="1" applyAlignment="1" quotePrefix="1">
      <alignment vertical="center"/>
    </xf>
    <xf numFmtId="43" fontId="63" fillId="0" borderId="0" xfId="42" applyFont="1" applyFill="1" applyAlignment="1">
      <alignment vertical="center"/>
    </xf>
    <xf numFmtId="37" fontId="4" fillId="0" borderId="11" xfId="62" applyNumberFormat="1" applyFont="1" applyFill="1" applyBorder="1" applyAlignment="1">
      <alignment horizontal="right" vertical="center"/>
      <protection/>
    </xf>
    <xf numFmtId="0" fontId="14" fillId="0" borderId="0" xfId="64" applyFont="1" applyFill="1" applyAlignment="1">
      <alignment horizontal="left" vertical="center" wrapText="1"/>
      <protection/>
    </xf>
    <xf numFmtId="0" fontId="14" fillId="0" borderId="0" xfId="64" applyFont="1" applyFill="1" applyAlignment="1">
      <alignment vertical="center"/>
      <protection/>
    </xf>
    <xf numFmtId="0" fontId="15" fillId="0" borderId="0" xfId="64" applyFont="1" applyFill="1" applyAlignment="1">
      <alignment horizontal="left" vertical="center" wrapText="1"/>
      <protection/>
    </xf>
    <xf numFmtId="0" fontId="14" fillId="0" borderId="0" xfId="64" applyFont="1" applyFill="1" applyAlignment="1">
      <alignment horizontal="left" vertical="center" wrapText="1" indent="2"/>
      <protection/>
    </xf>
    <xf numFmtId="182" fontId="23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vertical="center"/>
    </xf>
    <xf numFmtId="37" fontId="14" fillId="0" borderId="12" xfId="0" applyNumberFormat="1" applyFont="1" applyFill="1" applyBorder="1" applyAlignment="1">
      <alignment horizontal="right" vertical="center"/>
    </xf>
    <xf numFmtId="0" fontId="14" fillId="0" borderId="0" xfId="74" applyFont="1" applyFill="1" applyAlignment="1">
      <alignment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182" fontId="0" fillId="0" borderId="0" xfId="44" applyNumberFormat="1" applyFont="1" applyFill="1" applyBorder="1" applyAlignment="1">
      <alignment vertical="center"/>
    </xf>
    <xf numFmtId="182" fontId="0" fillId="0" borderId="0" xfId="62" applyNumberFormat="1" applyFont="1" applyFill="1" applyBorder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left" vertical="center"/>
      <protection/>
    </xf>
    <xf numFmtId="0" fontId="14" fillId="0" borderId="0" xfId="62" applyFont="1" applyFill="1" applyAlignment="1">
      <alignment horizontal="left" vertical="center"/>
      <protection/>
    </xf>
    <xf numFmtId="183" fontId="14" fillId="0" borderId="0" xfId="73" applyNumberFormat="1" applyFont="1" applyFill="1" applyBorder="1" applyAlignment="1">
      <alignment horizontal="center" vertical="center"/>
    </xf>
    <xf numFmtId="183" fontId="14" fillId="0" borderId="12" xfId="73" applyNumberFormat="1" applyFont="1" applyFill="1" applyBorder="1" applyAlignment="1">
      <alignment horizontal="center" vertical="center"/>
    </xf>
    <xf numFmtId="37" fontId="4" fillId="0" borderId="11" xfId="0" applyNumberFormat="1" applyFont="1" applyFill="1" applyBorder="1" applyAlignment="1">
      <alignment vertical="center"/>
    </xf>
    <xf numFmtId="183" fontId="4" fillId="0" borderId="0" xfId="42" applyNumberFormat="1" applyFont="1" applyFill="1" applyAlignment="1">
      <alignment horizontal="right"/>
    </xf>
    <xf numFmtId="37" fontId="14" fillId="0" borderId="11" xfId="0" applyNumberFormat="1" applyFont="1" applyFill="1" applyBorder="1" applyAlignment="1">
      <alignment/>
    </xf>
    <xf numFmtId="186" fontId="14" fillId="0" borderId="11" xfId="0" applyNumberFormat="1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horizontal="center" vertical="center"/>
      <protection/>
    </xf>
    <xf numFmtId="0" fontId="15" fillId="0" borderId="12" xfId="74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righ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Debit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dex Number" xfId="57"/>
    <cellStyle name="Input" xfId="58"/>
    <cellStyle name="Linked Cell" xfId="59"/>
    <cellStyle name="Neutral" xfId="60"/>
    <cellStyle name="Normal - Style1" xfId="61"/>
    <cellStyle name="Normal 2" xfId="62"/>
    <cellStyle name="Normal 2 2" xfId="63"/>
    <cellStyle name="Normal 3" xfId="64"/>
    <cellStyle name="Normal 4" xfId="65"/>
    <cellStyle name="Normal_TCS02-Accounts-A3112-Eng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เครื่องหมายจุลภาค_lpnt2" xfId="73"/>
    <cellStyle name="ปกติ_lpn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zoomScaleSheetLayoutView="100" workbookViewId="0" topLeftCell="A1">
      <selection activeCell="K9" sqref="K9"/>
    </sheetView>
  </sheetViews>
  <sheetFormatPr defaultColWidth="9.33203125" defaultRowHeight="24" customHeight="1"/>
  <cols>
    <col min="1" max="1" width="49.66015625" style="1" customWidth="1"/>
    <col min="2" max="2" width="12.16015625" style="1" customWidth="1"/>
    <col min="3" max="3" width="2.83203125" style="1" customWidth="1"/>
    <col min="4" max="4" width="14" style="1" bestFit="1" customWidth="1"/>
    <col min="5" max="5" width="2.83203125" style="1" customWidth="1"/>
    <col min="6" max="6" width="15.83203125" style="1" bestFit="1" customWidth="1"/>
    <col min="7" max="7" width="2.83203125" style="1" customWidth="1"/>
    <col min="8" max="8" width="15.83203125" style="1" bestFit="1" customWidth="1"/>
    <col min="9" max="9" width="9.33203125" style="1" customWidth="1"/>
    <col min="10" max="11" width="17.5" style="1" bestFit="1" customWidth="1"/>
    <col min="12" max="16384" width="9.33203125" style="1" customWidth="1"/>
  </cols>
  <sheetData>
    <row r="1" spans="1:8" ht="26.25">
      <c r="A1" s="155" t="s">
        <v>42</v>
      </c>
      <c r="B1" s="155"/>
      <c r="C1" s="155"/>
      <c r="D1" s="155"/>
      <c r="E1" s="155"/>
      <c r="F1" s="155"/>
      <c r="G1" s="155"/>
      <c r="H1" s="155"/>
    </row>
    <row r="2" spans="1:8" ht="26.25">
      <c r="A2" s="155" t="s">
        <v>27</v>
      </c>
      <c r="B2" s="155"/>
      <c r="C2" s="155"/>
      <c r="D2" s="155"/>
      <c r="E2" s="155"/>
      <c r="F2" s="155"/>
      <c r="G2" s="155"/>
      <c r="H2" s="155"/>
    </row>
    <row r="3" spans="1:8" s="6" customFormat="1" ht="26.25">
      <c r="A3" s="155" t="s">
        <v>70</v>
      </c>
      <c r="B3" s="155"/>
      <c r="C3" s="155"/>
      <c r="D3" s="155"/>
      <c r="E3" s="155"/>
      <c r="F3" s="155"/>
      <c r="G3" s="155"/>
      <c r="H3" s="155"/>
    </row>
    <row r="4" spans="1:8" s="2" customFormat="1" ht="24" customHeight="1">
      <c r="A4" s="156" t="s">
        <v>28</v>
      </c>
      <c r="B4" s="156"/>
      <c r="C4" s="156"/>
      <c r="D4" s="156"/>
      <c r="E4" s="156"/>
      <c r="F4" s="156"/>
      <c r="G4" s="156"/>
      <c r="H4" s="156"/>
    </row>
    <row r="5" spans="1:8" s="2" customFormat="1" ht="6" customHeight="1">
      <c r="A5" s="27"/>
      <c r="B5" s="27"/>
      <c r="C5" s="27"/>
      <c r="D5" s="27"/>
      <c r="E5" s="27"/>
      <c r="F5" s="27"/>
      <c r="G5" s="27"/>
      <c r="H5" s="27"/>
    </row>
    <row r="6" spans="1:8" s="2" customFormat="1" ht="24" customHeight="1">
      <c r="A6" s="27"/>
      <c r="B6" s="27"/>
      <c r="C6" s="123"/>
      <c r="D6" s="107"/>
      <c r="E6" s="123"/>
      <c r="F6" s="107" t="s">
        <v>49</v>
      </c>
      <c r="G6" s="123"/>
      <c r="H6" s="107" t="s">
        <v>49</v>
      </c>
    </row>
    <row r="7" spans="1:8" s="2" customFormat="1" ht="24" customHeight="1">
      <c r="A7" s="27"/>
      <c r="B7" s="27"/>
      <c r="C7" s="123"/>
      <c r="D7" s="98" t="s">
        <v>75</v>
      </c>
      <c r="E7" s="123"/>
      <c r="F7" s="98" t="s">
        <v>75</v>
      </c>
      <c r="G7" s="123"/>
      <c r="H7" s="98" t="s">
        <v>75</v>
      </c>
    </row>
    <row r="8" spans="1:8" s="2" customFormat="1" ht="24" customHeight="1">
      <c r="A8" s="27"/>
      <c r="B8" s="27"/>
      <c r="C8" s="123"/>
      <c r="D8" s="98" t="s">
        <v>76</v>
      </c>
      <c r="E8" s="123"/>
      <c r="F8" s="98" t="s">
        <v>76</v>
      </c>
      <c r="G8" s="123"/>
      <c r="H8" s="98" t="s">
        <v>77</v>
      </c>
    </row>
    <row r="9" spans="1:8" s="2" customFormat="1" ht="24" customHeight="1">
      <c r="A9" s="7"/>
      <c r="B9" s="9" t="s">
        <v>0</v>
      </c>
      <c r="C9" s="9"/>
      <c r="D9" s="29">
        <v>2560</v>
      </c>
      <c r="E9" s="9"/>
      <c r="F9" s="29">
        <v>2559</v>
      </c>
      <c r="G9" s="9"/>
      <c r="H9" s="29">
        <v>2559</v>
      </c>
    </row>
    <row r="10" spans="1:8" s="2" customFormat="1" ht="24" customHeight="1">
      <c r="A10" s="10" t="s">
        <v>10</v>
      </c>
      <c r="B10" s="11"/>
      <c r="C10" s="11"/>
      <c r="D10" s="11"/>
      <c r="E10" s="11"/>
      <c r="F10" s="11"/>
      <c r="G10" s="11"/>
      <c r="H10" s="11"/>
    </row>
    <row r="11" spans="1:11" s="2" customFormat="1" ht="24" customHeight="1">
      <c r="A11" s="7" t="s">
        <v>9</v>
      </c>
      <c r="B11" s="62">
        <v>5</v>
      </c>
      <c r="C11" s="62"/>
      <c r="D11" s="30">
        <v>91120215</v>
      </c>
      <c r="E11" s="62"/>
      <c r="F11" s="30">
        <v>66986399</v>
      </c>
      <c r="G11" s="62"/>
      <c r="H11" s="30">
        <v>16210146</v>
      </c>
      <c r="J11" s="106"/>
      <c r="K11" s="105"/>
    </row>
    <row r="12" spans="1:11" s="2" customFormat="1" ht="24" customHeight="1">
      <c r="A12" s="7" t="s">
        <v>53</v>
      </c>
      <c r="B12" s="12">
        <v>6</v>
      </c>
      <c r="C12" s="12"/>
      <c r="D12" s="30">
        <v>35667003</v>
      </c>
      <c r="E12" s="12"/>
      <c r="F12" s="30">
        <v>27427171</v>
      </c>
      <c r="G12" s="12"/>
      <c r="H12" s="30">
        <v>75939716</v>
      </c>
      <c r="J12" s="106"/>
      <c r="K12" s="105"/>
    </row>
    <row r="13" spans="1:11" s="2" customFormat="1" ht="24" customHeight="1">
      <c r="A13" s="7" t="s">
        <v>87</v>
      </c>
      <c r="B13" s="12"/>
      <c r="C13" s="12"/>
      <c r="D13" s="30">
        <v>752460</v>
      </c>
      <c r="E13" s="12"/>
      <c r="F13" s="150">
        <v>0</v>
      </c>
      <c r="G13" s="12"/>
      <c r="H13" s="150">
        <v>0</v>
      </c>
      <c r="J13" s="106"/>
      <c r="K13" s="105"/>
    </row>
    <row r="14" spans="1:11" s="2" customFormat="1" ht="24" customHeight="1">
      <c r="A14" s="7" t="s">
        <v>29</v>
      </c>
      <c r="B14" s="12">
        <v>7</v>
      </c>
      <c r="C14" s="12"/>
      <c r="D14" s="106">
        <v>37375455</v>
      </c>
      <c r="E14" s="12"/>
      <c r="F14" s="106">
        <v>49277183</v>
      </c>
      <c r="G14" s="12"/>
      <c r="H14" s="106">
        <v>8665057</v>
      </c>
      <c r="J14" s="106"/>
      <c r="K14" s="105"/>
    </row>
    <row r="15" spans="1:11" s="2" customFormat="1" ht="24" customHeight="1">
      <c r="A15" s="7" t="s">
        <v>36</v>
      </c>
      <c r="B15" s="12">
        <v>8</v>
      </c>
      <c r="C15" s="12"/>
      <c r="D15" s="106">
        <v>10620303</v>
      </c>
      <c r="E15" s="12"/>
      <c r="F15" s="106">
        <v>13965396</v>
      </c>
      <c r="G15" s="12"/>
      <c r="H15" s="150">
        <v>0</v>
      </c>
      <c r="J15" s="106"/>
      <c r="K15" s="105"/>
    </row>
    <row r="16" spans="1:11" s="2" customFormat="1" ht="24" customHeight="1">
      <c r="A16" s="104" t="s">
        <v>16</v>
      </c>
      <c r="B16" s="12">
        <v>9</v>
      </c>
      <c r="C16" s="12"/>
      <c r="D16" s="30">
        <v>166260344</v>
      </c>
      <c r="E16" s="12"/>
      <c r="F16" s="30">
        <v>123947022</v>
      </c>
      <c r="G16" s="12"/>
      <c r="H16" s="30">
        <v>150276808</v>
      </c>
      <c r="J16" s="106"/>
      <c r="K16" s="105"/>
    </row>
    <row r="17" spans="1:11" s="2" customFormat="1" ht="24" customHeight="1">
      <c r="A17" s="58" t="s">
        <v>43</v>
      </c>
      <c r="B17" s="62">
        <v>10</v>
      </c>
      <c r="C17" s="62"/>
      <c r="D17" s="31">
        <v>4235816</v>
      </c>
      <c r="E17" s="12"/>
      <c r="F17" s="31">
        <v>6319261</v>
      </c>
      <c r="G17" s="12"/>
      <c r="H17" s="31">
        <v>7876915</v>
      </c>
      <c r="J17" s="106"/>
      <c r="K17" s="105"/>
    </row>
    <row r="18" spans="1:11" s="2" customFormat="1" ht="24" customHeight="1">
      <c r="A18" s="7" t="s">
        <v>32</v>
      </c>
      <c r="B18" s="99">
        <v>11</v>
      </c>
      <c r="C18" s="99"/>
      <c r="D18" s="33">
        <v>250531</v>
      </c>
      <c r="E18" s="62"/>
      <c r="F18" s="33">
        <v>636521</v>
      </c>
      <c r="G18" s="62"/>
      <c r="H18" s="33">
        <v>1069888</v>
      </c>
      <c r="J18" s="106"/>
      <c r="K18" s="105"/>
    </row>
    <row r="19" spans="1:11" s="2" customFormat="1" ht="24" customHeight="1">
      <c r="A19" s="7" t="s">
        <v>17</v>
      </c>
      <c r="B19" s="62">
        <v>12</v>
      </c>
      <c r="C19" s="62"/>
      <c r="D19" s="33">
        <v>3357894</v>
      </c>
      <c r="E19" s="62"/>
      <c r="F19" s="33">
        <v>4194032</v>
      </c>
      <c r="G19" s="62"/>
      <c r="H19" s="33">
        <v>4657957</v>
      </c>
      <c r="J19" s="106"/>
      <c r="K19" s="105"/>
    </row>
    <row r="20" spans="1:8" s="2" customFormat="1" ht="24" customHeight="1" thickBot="1">
      <c r="A20" s="15" t="s">
        <v>1</v>
      </c>
      <c r="B20" s="12"/>
      <c r="C20" s="12"/>
      <c r="D20" s="34">
        <f>SUM(D11:D19)</f>
        <v>349640021</v>
      </c>
      <c r="E20" s="12"/>
      <c r="F20" s="34">
        <f>SUM(F11:F19)</f>
        <v>292752985</v>
      </c>
      <c r="G20" s="12"/>
      <c r="H20" s="34">
        <f>SUM(H11:H19)</f>
        <v>264696487</v>
      </c>
    </row>
    <row r="21" s="2" customFormat="1" ht="24" customHeight="1" thickTop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/>
    <row r="29" spans="1:2" s="2" customFormat="1" ht="24" customHeight="1">
      <c r="A29" s="4" t="s">
        <v>89</v>
      </c>
      <c r="B29" s="4"/>
    </row>
    <row r="30" s="2" customFormat="1" ht="24" customHeight="1"/>
    <row r="31" s="2" customFormat="1" ht="24" customHeight="1"/>
    <row r="32" spans="2:7" ht="24" customHeight="1">
      <c r="B32" s="4"/>
      <c r="C32" s="4"/>
      <c r="E32" s="4"/>
      <c r="G32" s="4"/>
    </row>
    <row r="33" spans="1:8" ht="24" customHeight="1">
      <c r="A33" s="121" t="s">
        <v>67</v>
      </c>
      <c r="C33" s="154" t="s">
        <v>67</v>
      </c>
      <c r="D33" s="154"/>
      <c r="E33" s="154"/>
      <c r="F33" s="154"/>
      <c r="G33" s="154"/>
      <c r="H33" s="154"/>
    </row>
    <row r="34" spans="1:8" ht="24" customHeight="1">
      <c r="A34" s="121" t="s">
        <v>68</v>
      </c>
      <c r="C34" s="153" t="s">
        <v>66</v>
      </c>
      <c r="D34" s="153"/>
      <c r="E34" s="153"/>
      <c r="F34" s="153"/>
      <c r="G34" s="153"/>
      <c r="H34" s="153"/>
    </row>
    <row r="36" ht="24" customHeight="1">
      <c r="C36" s="4"/>
    </row>
    <row r="40" spans="5:7" ht="24" customHeight="1">
      <c r="E40" s="4"/>
      <c r="G40" s="4"/>
    </row>
  </sheetData>
  <sheetProtection password="CC13" sheet="1" deleteColumns="0" deleteRows="0"/>
  <mergeCells count="6">
    <mergeCell ref="C34:H34"/>
    <mergeCell ref="C33:H33"/>
    <mergeCell ref="A1:H1"/>
    <mergeCell ref="A2:H2"/>
    <mergeCell ref="A3:H3"/>
    <mergeCell ref="A4:H4"/>
  </mergeCells>
  <printOptions/>
  <pageMargins left="1" right="0.3" top="1" bottom="0.5" header="0.5" footer="0.2"/>
  <pageSetup firstPageNumber="8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8"/>
  <sheetViews>
    <sheetView zoomScaleSheetLayoutView="85" workbookViewId="0" topLeftCell="A1">
      <selection activeCell="A1" sqref="A1:H1"/>
    </sheetView>
  </sheetViews>
  <sheetFormatPr defaultColWidth="9.33203125" defaultRowHeight="24" customHeight="1"/>
  <cols>
    <col min="1" max="1" width="52.33203125" style="1" customWidth="1"/>
    <col min="2" max="2" width="12.16015625" style="1" customWidth="1"/>
    <col min="3" max="3" width="2.83203125" style="1" customWidth="1"/>
    <col min="4" max="4" width="14.83203125" style="1" bestFit="1" customWidth="1"/>
    <col min="5" max="5" width="2.83203125" style="1" customWidth="1"/>
    <col min="6" max="6" width="15.83203125" style="1" bestFit="1" customWidth="1"/>
    <col min="7" max="7" width="2.83203125" style="1" customWidth="1"/>
    <col min="8" max="8" width="15.83203125" style="1" bestFit="1" customWidth="1"/>
    <col min="9" max="9" width="9.33203125" style="1" customWidth="1"/>
    <col min="10" max="10" width="13.33203125" style="1" bestFit="1" customWidth="1"/>
    <col min="11" max="11" width="13.66015625" style="1" bestFit="1" customWidth="1"/>
    <col min="12" max="16384" width="9.33203125" style="1" customWidth="1"/>
  </cols>
  <sheetData>
    <row r="1" spans="1:8" ht="26.25">
      <c r="A1" s="155" t="s">
        <v>42</v>
      </c>
      <c r="B1" s="155"/>
      <c r="C1" s="155"/>
      <c r="D1" s="155"/>
      <c r="E1" s="155"/>
      <c r="F1" s="155"/>
      <c r="G1" s="155"/>
      <c r="H1" s="155"/>
    </row>
    <row r="2" spans="1:8" ht="26.25">
      <c r="A2" s="155" t="s">
        <v>48</v>
      </c>
      <c r="B2" s="155"/>
      <c r="C2" s="155"/>
      <c r="D2" s="155"/>
      <c r="E2" s="155"/>
      <c r="F2" s="155"/>
      <c r="G2" s="155"/>
      <c r="H2" s="155"/>
    </row>
    <row r="3" spans="1:8" s="6" customFormat="1" ht="26.25">
      <c r="A3" s="155" t="str">
        <f>ฐานะการเงิน!A3</f>
        <v>ณ วันที่ 31 ธันวาคม 2560</v>
      </c>
      <c r="B3" s="155"/>
      <c r="C3" s="155"/>
      <c r="D3" s="155"/>
      <c r="E3" s="155"/>
      <c r="F3" s="155"/>
      <c r="G3" s="155"/>
      <c r="H3" s="155"/>
    </row>
    <row r="4" spans="1:8" s="2" customFormat="1" ht="22.5" customHeight="1">
      <c r="A4" s="156" t="s">
        <v>28</v>
      </c>
      <c r="B4" s="156"/>
      <c r="C4" s="156"/>
      <c r="D4" s="156"/>
      <c r="E4" s="156"/>
      <c r="F4" s="156"/>
      <c r="G4" s="156"/>
      <c r="H4" s="156"/>
    </row>
    <row r="5" spans="1:8" s="2" customFormat="1" ht="6" customHeight="1">
      <c r="A5" s="27"/>
      <c r="B5" s="27"/>
      <c r="C5" s="27"/>
      <c r="D5" s="27"/>
      <c r="E5" s="27"/>
      <c r="F5" s="27"/>
      <c r="G5" s="27"/>
      <c r="H5" s="27"/>
    </row>
    <row r="6" spans="1:8" s="2" customFormat="1" ht="22.5" customHeight="1">
      <c r="A6" s="27"/>
      <c r="B6" s="27"/>
      <c r="C6" s="123"/>
      <c r="D6" s="107"/>
      <c r="E6" s="123"/>
      <c r="F6" s="107" t="s">
        <v>49</v>
      </c>
      <c r="G6" s="123"/>
      <c r="H6" s="107" t="s">
        <v>49</v>
      </c>
    </row>
    <row r="7" spans="1:8" s="2" customFormat="1" ht="22.5" customHeight="1">
      <c r="A7" s="27"/>
      <c r="B7" s="27"/>
      <c r="C7" s="123"/>
      <c r="D7" s="98" t="s">
        <v>75</v>
      </c>
      <c r="E7" s="123"/>
      <c r="F7" s="98" t="s">
        <v>75</v>
      </c>
      <c r="G7" s="123"/>
      <c r="H7" s="98" t="s">
        <v>75</v>
      </c>
    </row>
    <row r="8" spans="1:8" s="2" customFormat="1" ht="22.5" customHeight="1">
      <c r="A8" s="27"/>
      <c r="B8" s="27"/>
      <c r="C8" s="123"/>
      <c r="D8" s="98" t="s">
        <v>76</v>
      </c>
      <c r="E8" s="123"/>
      <c r="F8" s="98" t="s">
        <v>76</v>
      </c>
      <c r="G8" s="123"/>
      <c r="H8" s="98" t="s">
        <v>77</v>
      </c>
    </row>
    <row r="9" spans="1:8" s="2" customFormat="1" ht="22.5" customHeight="1">
      <c r="A9" s="7"/>
      <c r="B9" s="9" t="s">
        <v>0</v>
      </c>
      <c r="C9" s="9"/>
      <c r="D9" s="29">
        <v>2560</v>
      </c>
      <c r="E9" s="9"/>
      <c r="F9" s="29">
        <v>2559</v>
      </c>
      <c r="G9" s="9"/>
      <c r="H9" s="29">
        <v>2559</v>
      </c>
    </row>
    <row r="10" spans="1:8" s="2" customFormat="1" ht="22.5" customHeight="1">
      <c r="A10" s="10" t="s">
        <v>97</v>
      </c>
      <c r="D10" s="17"/>
      <c r="F10" s="17"/>
      <c r="H10" s="17"/>
    </row>
    <row r="11" spans="1:8" s="2" customFormat="1" ht="22.5" customHeight="1">
      <c r="A11" s="8" t="s">
        <v>93</v>
      </c>
      <c r="D11" s="17"/>
      <c r="F11" s="17"/>
      <c r="H11" s="17"/>
    </row>
    <row r="12" spans="1:8" s="2" customFormat="1" ht="22.5" customHeight="1">
      <c r="A12" s="2" t="s">
        <v>19</v>
      </c>
      <c r="B12" s="62">
        <v>13</v>
      </c>
      <c r="C12" s="62"/>
      <c r="D12" s="66">
        <v>163641612</v>
      </c>
      <c r="E12" s="62"/>
      <c r="F12" s="66">
        <v>162675251</v>
      </c>
      <c r="G12" s="62"/>
      <c r="H12" s="66">
        <v>163532617</v>
      </c>
    </row>
    <row r="13" spans="1:8" s="2" customFormat="1" ht="22.5" customHeight="1">
      <c r="A13" s="2" t="s">
        <v>18</v>
      </c>
      <c r="B13" s="62">
        <v>14</v>
      </c>
      <c r="C13" s="62"/>
      <c r="D13" s="66">
        <v>33880921</v>
      </c>
      <c r="E13" s="62"/>
      <c r="F13" s="66">
        <v>27612356</v>
      </c>
      <c r="G13" s="62"/>
      <c r="H13" s="66">
        <v>5245601</v>
      </c>
    </row>
    <row r="14" spans="1:8" s="2" customFormat="1" ht="22.5" customHeight="1">
      <c r="A14" s="2" t="s">
        <v>34</v>
      </c>
      <c r="B14" s="62">
        <v>15</v>
      </c>
      <c r="C14" s="62"/>
      <c r="D14" s="67">
        <v>792507</v>
      </c>
      <c r="E14" s="62"/>
      <c r="F14" s="67">
        <v>345376</v>
      </c>
      <c r="G14" s="62"/>
      <c r="H14" s="67">
        <v>523932</v>
      </c>
    </row>
    <row r="15" spans="1:11" s="2" customFormat="1" ht="22.5" customHeight="1">
      <c r="A15" s="2" t="s">
        <v>20</v>
      </c>
      <c r="B15" s="62">
        <v>16</v>
      </c>
      <c r="C15" s="62"/>
      <c r="D15" s="67">
        <v>20871623</v>
      </c>
      <c r="E15" s="62"/>
      <c r="F15" s="67">
        <v>15912551</v>
      </c>
      <c r="G15" s="62"/>
      <c r="H15" s="67">
        <v>30515323</v>
      </c>
      <c r="K15" s="108"/>
    </row>
    <row r="16" spans="1:8" s="2" customFormat="1" ht="22.5" customHeight="1">
      <c r="A16" s="14" t="s">
        <v>2</v>
      </c>
      <c r="B16" s="12"/>
      <c r="C16" s="12"/>
      <c r="D16" s="35">
        <f>SUM(D12:D15)</f>
        <v>219186663</v>
      </c>
      <c r="E16" s="12"/>
      <c r="F16" s="35">
        <f>SUM(F12:F15)</f>
        <v>206545534</v>
      </c>
      <c r="G16" s="12"/>
      <c r="H16" s="35">
        <f>SUM(H12:H15)</f>
        <v>199817473</v>
      </c>
    </row>
    <row r="17" spans="1:8" s="2" customFormat="1" ht="6" customHeight="1">
      <c r="A17" s="14"/>
      <c r="B17" s="12"/>
      <c r="C17" s="12"/>
      <c r="D17" s="18"/>
      <c r="E17" s="12"/>
      <c r="F17" s="18"/>
      <c r="G17" s="12"/>
      <c r="H17" s="18"/>
    </row>
    <row r="18" spans="1:8" s="2" customFormat="1" ht="22.5" customHeight="1">
      <c r="A18" s="8" t="s">
        <v>98</v>
      </c>
      <c r="D18" s="11"/>
      <c r="F18" s="11"/>
      <c r="H18" s="11"/>
    </row>
    <row r="19" spans="1:8" s="2" customFormat="1" ht="22.5" customHeight="1">
      <c r="A19" s="16" t="s">
        <v>13</v>
      </c>
      <c r="B19" s="12">
        <v>17</v>
      </c>
      <c r="C19" s="12"/>
      <c r="D19" s="19"/>
      <c r="E19" s="12"/>
      <c r="F19" s="19"/>
      <c r="G19" s="12"/>
      <c r="H19" s="19"/>
    </row>
    <row r="20" spans="1:8" s="2" customFormat="1" ht="22.5" customHeight="1">
      <c r="A20" s="20" t="s">
        <v>14</v>
      </c>
      <c r="B20" s="4"/>
      <c r="C20" s="4"/>
      <c r="D20" s="19"/>
      <c r="E20" s="4"/>
      <c r="F20" s="19"/>
      <c r="G20" s="4"/>
      <c r="H20" s="19"/>
    </row>
    <row r="21" spans="1:7" s="2" customFormat="1" ht="22.5" customHeight="1" thickBot="1">
      <c r="A21" s="54" t="s">
        <v>79</v>
      </c>
      <c r="B21" s="4"/>
      <c r="C21" s="4"/>
      <c r="D21" s="124">
        <v>500000000</v>
      </c>
      <c r="E21" s="4"/>
      <c r="G21" s="4"/>
    </row>
    <row r="22" spans="1:7" s="2" customFormat="1" ht="22.5" customHeight="1" thickBot="1" thickTop="1">
      <c r="A22" s="54" t="s">
        <v>50</v>
      </c>
      <c r="B22" s="54"/>
      <c r="C22" s="54"/>
      <c r="D22" s="125" t="s">
        <v>78</v>
      </c>
      <c r="E22" s="4"/>
      <c r="F22" s="96">
        <v>452000000</v>
      </c>
      <c r="G22" s="4"/>
    </row>
    <row r="23" spans="1:8" s="2" customFormat="1" ht="22.5" customHeight="1" thickBot="1" thickTop="1">
      <c r="A23" s="54" t="s">
        <v>88</v>
      </c>
      <c r="B23" s="54"/>
      <c r="C23" s="54"/>
      <c r="D23" s="125"/>
      <c r="E23" s="4"/>
      <c r="F23" s="135"/>
      <c r="G23" s="4"/>
      <c r="H23" s="124">
        <v>400000000</v>
      </c>
    </row>
    <row r="24" spans="1:8" s="2" customFormat="1" ht="22.5" customHeight="1" thickTop="1">
      <c r="A24" s="20" t="s">
        <v>15</v>
      </c>
      <c r="B24" s="4"/>
      <c r="C24" s="4"/>
      <c r="D24" s="126" t="s">
        <v>78</v>
      </c>
      <c r="E24" s="4"/>
      <c r="F24" s="36"/>
      <c r="G24" s="4"/>
      <c r="H24" s="126" t="s">
        <v>78</v>
      </c>
    </row>
    <row r="25" spans="1:8" s="2" customFormat="1" ht="22.5" customHeight="1">
      <c r="A25" s="54" t="s">
        <v>79</v>
      </c>
      <c r="B25" s="54"/>
      <c r="C25" s="54"/>
      <c r="D25" s="13">
        <v>500000000</v>
      </c>
      <c r="E25" s="4"/>
      <c r="F25" s="19"/>
      <c r="G25" s="4"/>
      <c r="H25" s="127" t="s">
        <v>78</v>
      </c>
    </row>
    <row r="26" spans="1:8" s="2" customFormat="1" ht="22.5" customHeight="1">
      <c r="A26" s="54" t="s">
        <v>50</v>
      </c>
      <c r="B26" s="54"/>
      <c r="C26" s="54"/>
      <c r="D26" s="19"/>
      <c r="E26" s="4"/>
      <c r="F26" s="19">
        <v>452000000</v>
      </c>
      <c r="G26" s="4"/>
      <c r="H26" s="13"/>
    </row>
    <row r="27" spans="1:8" s="2" customFormat="1" ht="22.5" customHeight="1">
      <c r="A27" s="157" t="s">
        <v>88</v>
      </c>
      <c r="B27" s="157"/>
      <c r="C27" s="54"/>
      <c r="D27" s="33"/>
      <c r="E27" s="54"/>
      <c r="F27" s="33"/>
      <c r="G27" s="54"/>
      <c r="H27" s="13">
        <v>400000000</v>
      </c>
    </row>
    <row r="28" spans="1:8" s="2" customFormat="1" ht="6" customHeight="1">
      <c r="A28" s="54"/>
      <c r="B28" s="54"/>
      <c r="C28" s="54"/>
      <c r="D28" s="33"/>
      <c r="E28" s="54"/>
      <c r="F28" s="33"/>
      <c r="G28" s="54"/>
      <c r="H28" s="13"/>
    </row>
    <row r="29" spans="1:8" s="2" customFormat="1" ht="22.5" customHeight="1">
      <c r="A29" s="16" t="s">
        <v>52</v>
      </c>
      <c r="B29" s="4"/>
      <c r="C29" s="4"/>
      <c r="D29" s="36"/>
      <c r="E29" s="4"/>
      <c r="F29" s="36"/>
      <c r="G29" s="4"/>
      <c r="H29" s="36"/>
    </row>
    <row r="30" spans="1:8" s="2" customFormat="1" ht="22.5" customHeight="1">
      <c r="A30" s="20" t="s">
        <v>105</v>
      </c>
      <c r="B30" s="4"/>
      <c r="C30" s="4"/>
      <c r="D30" s="36">
        <v>-369546642</v>
      </c>
      <c r="E30" s="4"/>
      <c r="F30" s="36">
        <v>-365792549</v>
      </c>
      <c r="G30" s="4"/>
      <c r="H30" s="36">
        <v>-335120986</v>
      </c>
    </row>
    <row r="31" spans="1:8" s="2" customFormat="1" ht="22.5" customHeight="1">
      <c r="A31" s="20" t="s">
        <v>99</v>
      </c>
      <c r="B31" s="4"/>
      <c r="C31" s="4"/>
      <c r="D31" s="129">
        <f>SUM(D25:D30)</f>
        <v>130453358</v>
      </c>
      <c r="E31" s="4"/>
      <c r="F31" s="129">
        <f>SUM(F25:F30)</f>
        <v>86207451</v>
      </c>
      <c r="G31" s="4"/>
      <c r="H31" s="129">
        <f>SUM(H25:H30)</f>
        <v>64879014</v>
      </c>
    </row>
    <row r="32" spans="1:8" s="2" customFormat="1" ht="22.5" customHeight="1" thickBot="1">
      <c r="A32" s="21" t="s">
        <v>100</v>
      </c>
      <c r="B32" s="4"/>
      <c r="C32" s="4"/>
      <c r="D32" s="68">
        <f>SUM(D16,D31)</f>
        <v>349640021</v>
      </c>
      <c r="E32" s="6"/>
      <c r="F32" s="68">
        <f>SUM(F16,F31)</f>
        <v>292752985</v>
      </c>
      <c r="G32" s="6"/>
      <c r="H32" s="68">
        <f>SUM(H16,H31)</f>
        <v>264696487</v>
      </c>
    </row>
    <row r="33" spans="3:8" s="61" customFormat="1" ht="6" customHeight="1" thickTop="1">
      <c r="C33" s="59"/>
      <c r="D33" s="128"/>
      <c r="E33" s="59"/>
      <c r="F33" s="13"/>
      <c r="G33" s="59"/>
      <c r="H33" s="13"/>
    </row>
    <row r="34" spans="1:8" s="2" customFormat="1" ht="22.5" customHeight="1">
      <c r="A34" s="4" t="s">
        <v>89</v>
      </c>
      <c r="B34" s="4"/>
      <c r="C34" s="4"/>
      <c r="D34" s="13"/>
      <c r="E34" s="4"/>
      <c r="F34" s="60">
        <f>F32-ฐานะการเงิน!F20</f>
        <v>0</v>
      </c>
      <c r="G34" s="4"/>
      <c r="H34" s="60"/>
    </row>
    <row r="35" s="2" customFormat="1" ht="22.5" customHeight="1"/>
    <row r="36" s="2" customFormat="1" ht="22.5" customHeight="1"/>
    <row r="37" spans="1:8" s="2" customFormat="1" ht="22.5" customHeight="1">
      <c r="A37" s="121" t="s">
        <v>67</v>
      </c>
      <c r="B37" s="1"/>
      <c r="C37" s="154" t="s">
        <v>67</v>
      </c>
      <c r="D37" s="154"/>
      <c r="E37" s="154"/>
      <c r="F37" s="154"/>
      <c r="G37" s="154"/>
      <c r="H37" s="154"/>
    </row>
    <row r="38" spans="1:8" s="2" customFormat="1" ht="22.5" customHeight="1">
      <c r="A38" s="121" t="s">
        <v>68</v>
      </c>
      <c r="B38" s="1"/>
      <c r="C38" s="153" t="s">
        <v>66</v>
      </c>
      <c r="D38" s="153"/>
      <c r="E38" s="153"/>
      <c r="F38" s="153"/>
      <c r="G38" s="153"/>
      <c r="H38" s="153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3.25" customHeight="1"/>
    <row r="53" ht="23.25" customHeight="1"/>
  </sheetData>
  <sheetProtection password="CC13" sheet="1" deleteColumns="0" deleteRows="0"/>
  <mergeCells count="7">
    <mergeCell ref="C37:H37"/>
    <mergeCell ref="C38:H38"/>
    <mergeCell ref="A1:H1"/>
    <mergeCell ref="A27:B27"/>
    <mergeCell ref="A2:H2"/>
    <mergeCell ref="A3:H3"/>
    <mergeCell ref="A4:H4"/>
  </mergeCells>
  <printOptions/>
  <pageMargins left="0.8" right="0.3" top="1" bottom="0.5" header="0.5" footer="0.2"/>
  <pageSetup firstPageNumber="8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zoomScaleSheetLayoutView="100" workbookViewId="0" topLeftCell="A1">
      <selection activeCell="B37" sqref="B37"/>
    </sheetView>
  </sheetViews>
  <sheetFormatPr defaultColWidth="9.33203125" defaultRowHeight="24" customHeight="1"/>
  <cols>
    <col min="1" max="1" width="65.83203125" style="3" customWidth="1"/>
    <col min="2" max="2" width="12" style="3" customWidth="1"/>
    <col min="3" max="3" width="5" style="3" customWidth="1"/>
    <col min="4" max="4" width="15.16015625" style="3" customWidth="1"/>
    <col min="5" max="5" width="1.5" style="3" customWidth="1"/>
    <col min="6" max="6" width="16" style="3" customWidth="1"/>
    <col min="7" max="7" width="9.33203125" style="3" customWidth="1"/>
    <col min="8" max="8" width="12.33203125" style="3" bestFit="1" customWidth="1"/>
    <col min="9" max="16384" width="9.33203125" style="3" customWidth="1"/>
  </cols>
  <sheetData>
    <row r="1" spans="1:6" s="5" customFormat="1" ht="24" customHeight="1">
      <c r="A1" s="158" t="s">
        <v>42</v>
      </c>
      <c r="B1" s="158"/>
      <c r="C1" s="158"/>
      <c r="D1" s="158"/>
      <c r="E1" s="158"/>
      <c r="F1" s="158"/>
    </row>
    <row r="2" spans="1:6" s="5" customFormat="1" ht="24" customHeight="1">
      <c r="A2" s="158" t="s">
        <v>35</v>
      </c>
      <c r="B2" s="158"/>
      <c r="C2" s="158"/>
      <c r="D2" s="158"/>
      <c r="E2" s="158"/>
      <c r="F2" s="158"/>
    </row>
    <row r="3" spans="1:6" s="5" customFormat="1" ht="24" customHeight="1">
      <c r="A3" s="158" t="s">
        <v>71</v>
      </c>
      <c r="B3" s="158"/>
      <c r="C3" s="158"/>
      <c r="D3" s="158"/>
      <c r="E3" s="158"/>
      <c r="F3" s="158"/>
    </row>
    <row r="4" spans="1:6" s="21" customFormat="1" ht="18.75" customHeight="1">
      <c r="A4" s="159" t="s">
        <v>28</v>
      </c>
      <c r="B4" s="159"/>
      <c r="C4" s="159"/>
      <c r="D4" s="159"/>
      <c r="E4" s="159"/>
      <c r="F4" s="159"/>
    </row>
    <row r="5" spans="1:4" s="21" customFormat="1" ht="6" customHeight="1">
      <c r="A5" s="28"/>
      <c r="B5" s="23"/>
      <c r="C5" s="23"/>
      <c r="D5" s="24"/>
    </row>
    <row r="6" spans="1:6" s="21" customFormat="1" ht="19.5" customHeight="1">
      <c r="A6" s="22"/>
      <c r="B6" s="23"/>
      <c r="C6" s="23"/>
      <c r="F6" s="9" t="s">
        <v>49</v>
      </c>
    </row>
    <row r="7" spans="1:8" s="21" customFormat="1" ht="19.5" customHeight="1">
      <c r="A7" s="22"/>
      <c r="B7" s="23" t="s">
        <v>0</v>
      </c>
      <c r="C7" s="23"/>
      <c r="D7" s="29">
        <v>2560</v>
      </c>
      <c r="F7" s="29">
        <v>2559</v>
      </c>
      <c r="H7" s="98"/>
    </row>
    <row r="8" spans="1:3" s="4" customFormat="1" ht="19.5" customHeight="1">
      <c r="A8" s="22" t="s">
        <v>3</v>
      </c>
      <c r="B8" s="25"/>
      <c r="C8" s="25"/>
    </row>
    <row r="9" spans="1:6" s="4" customFormat="1" ht="21.75" customHeight="1">
      <c r="A9" s="26" t="s">
        <v>37</v>
      </c>
      <c r="B9" s="12"/>
      <c r="C9" s="25"/>
      <c r="D9" s="63">
        <v>287657918</v>
      </c>
      <c r="F9" s="19">
        <v>246233771</v>
      </c>
    </row>
    <row r="10" spans="1:6" s="4" customFormat="1" ht="21.75" customHeight="1">
      <c r="A10" s="26" t="s">
        <v>38</v>
      </c>
      <c r="B10" s="12"/>
      <c r="C10" s="25"/>
      <c r="D10" s="64">
        <v>-43328879</v>
      </c>
      <c r="F10" s="64">
        <v>-88995967</v>
      </c>
    </row>
    <row r="11" spans="1:6" s="4" customFormat="1" ht="21.75" customHeight="1">
      <c r="A11" s="26" t="s">
        <v>39</v>
      </c>
      <c r="B11" s="12"/>
      <c r="C11" s="25"/>
      <c r="D11" s="19">
        <f>SUM(D9:D10)</f>
        <v>244329039</v>
      </c>
      <c r="F11" s="19">
        <f>SUM(F9:F10)</f>
        <v>157237804</v>
      </c>
    </row>
    <row r="12" spans="1:3" s="4" customFormat="1" ht="21.75" customHeight="1">
      <c r="A12" s="26" t="s">
        <v>41</v>
      </c>
      <c r="C12" s="25"/>
    </row>
    <row r="13" spans="1:6" s="4" customFormat="1" ht="21.75" customHeight="1">
      <c r="A13" s="117" t="s">
        <v>90</v>
      </c>
      <c r="C13" s="25"/>
      <c r="D13" s="64">
        <v>-30766466</v>
      </c>
      <c r="F13" s="116">
        <v>52108308</v>
      </c>
    </row>
    <row r="14" spans="1:6" s="4" customFormat="1" ht="21.75" customHeight="1">
      <c r="A14" s="26" t="s">
        <v>47</v>
      </c>
      <c r="B14" s="12"/>
      <c r="C14" s="25"/>
      <c r="D14" s="19">
        <f>SUM(D11:D13)</f>
        <v>213562573</v>
      </c>
      <c r="F14" s="19">
        <f>SUM(F11:F13)</f>
        <v>209346112</v>
      </c>
    </row>
    <row r="15" spans="1:6" s="4" customFormat="1" ht="21.75" customHeight="1">
      <c r="A15" s="26" t="s">
        <v>21</v>
      </c>
      <c r="B15" s="12"/>
      <c r="C15" s="25"/>
      <c r="D15" s="63">
        <v>16585069.73</v>
      </c>
      <c r="F15" s="19">
        <v>35594255</v>
      </c>
    </row>
    <row r="16" spans="1:6" s="4" customFormat="1" ht="21.75" customHeight="1">
      <c r="A16" s="26" t="s">
        <v>31</v>
      </c>
      <c r="B16" s="12"/>
      <c r="C16" s="25"/>
      <c r="D16" s="63">
        <v>4141752</v>
      </c>
      <c r="F16" s="19">
        <v>2580131</v>
      </c>
    </row>
    <row r="17" spans="1:6" s="4" customFormat="1" ht="21.75" customHeight="1">
      <c r="A17" s="20" t="s">
        <v>4</v>
      </c>
      <c r="B17" s="12"/>
      <c r="C17" s="12"/>
      <c r="D17" s="63">
        <v>4556439</v>
      </c>
      <c r="F17" s="19">
        <v>3699058.46</v>
      </c>
    </row>
    <row r="18" spans="1:6" s="4" customFormat="1" ht="21.75" customHeight="1">
      <c r="A18" s="55" t="s">
        <v>5</v>
      </c>
      <c r="B18" s="12"/>
      <c r="C18" s="25"/>
      <c r="D18" s="65">
        <f>SUM(D14:D17)</f>
        <v>238845833.73</v>
      </c>
      <c r="F18" s="75">
        <f>SUM(F14:F17)</f>
        <v>251219556.46</v>
      </c>
    </row>
    <row r="19" spans="1:6" s="4" customFormat="1" ht="21.75" customHeight="1">
      <c r="A19" s="22" t="s">
        <v>6</v>
      </c>
      <c r="B19" s="12"/>
      <c r="C19" s="25"/>
      <c r="D19" s="63"/>
      <c r="F19" s="19"/>
    </row>
    <row r="20" spans="1:8" s="4" customFormat="1" ht="21.75" customHeight="1">
      <c r="A20" s="20" t="s">
        <v>58</v>
      </c>
      <c r="B20" s="12"/>
      <c r="C20" s="25"/>
      <c r="D20" s="63">
        <v>133361165</v>
      </c>
      <c r="F20" s="19">
        <v>208791588</v>
      </c>
      <c r="H20" s="19"/>
    </row>
    <row r="21" spans="1:6" s="4" customFormat="1" ht="21.75" customHeight="1">
      <c r="A21" s="20" t="s">
        <v>59</v>
      </c>
      <c r="B21" s="12"/>
      <c r="C21" s="25"/>
      <c r="D21" s="119">
        <v>-23401910</v>
      </c>
      <c r="E21" s="112"/>
      <c r="F21" s="119">
        <v>-42730147</v>
      </c>
    </row>
    <row r="22" spans="1:8" s="4" customFormat="1" ht="21.75" customHeight="1">
      <c r="A22" s="20" t="s">
        <v>30</v>
      </c>
      <c r="B22" s="12"/>
      <c r="C22" s="25"/>
      <c r="D22" s="63">
        <v>38174550</v>
      </c>
      <c r="F22" s="19">
        <v>31372850</v>
      </c>
      <c r="H22" s="19"/>
    </row>
    <row r="23" spans="1:9" s="4" customFormat="1" ht="21.75" customHeight="1">
      <c r="A23" s="20" t="s">
        <v>25</v>
      </c>
      <c r="C23" s="25"/>
      <c r="D23" s="63">
        <v>29549765</v>
      </c>
      <c r="F23" s="19">
        <v>27164581.94</v>
      </c>
      <c r="H23" s="19"/>
      <c r="I23" s="19"/>
    </row>
    <row r="24" spans="1:9" s="4" customFormat="1" ht="21.75" customHeight="1">
      <c r="A24" s="20" t="s">
        <v>26</v>
      </c>
      <c r="B24" s="12">
        <v>19</v>
      </c>
      <c r="C24" s="25"/>
      <c r="D24" s="63">
        <f>62959542-307804</f>
        <v>62651738</v>
      </c>
      <c r="F24" s="19">
        <f>55942768-326167</f>
        <v>55616601</v>
      </c>
      <c r="H24" s="19"/>
      <c r="I24" s="19"/>
    </row>
    <row r="25" spans="1:6" s="4" customFormat="1" ht="21.75" customHeight="1">
      <c r="A25" s="20" t="s">
        <v>45</v>
      </c>
      <c r="B25" s="25"/>
      <c r="C25" s="25"/>
      <c r="D25" s="63">
        <v>1956824</v>
      </c>
      <c r="F25" s="19">
        <v>1349478.24</v>
      </c>
    </row>
    <row r="26" spans="1:6" s="4" customFormat="1" ht="21.75" customHeight="1">
      <c r="A26" s="55" t="s">
        <v>40</v>
      </c>
      <c r="B26" s="25"/>
      <c r="C26" s="25"/>
      <c r="D26" s="149">
        <f>SUM(D20:D25)</f>
        <v>242292132</v>
      </c>
      <c r="E26" s="112"/>
      <c r="F26" s="149">
        <f>SUM(F20:F25)</f>
        <v>281564952.18</v>
      </c>
    </row>
    <row r="27" spans="1:6" s="4" customFormat="1" ht="21.75" customHeight="1">
      <c r="A27" s="4" t="s">
        <v>60</v>
      </c>
      <c r="B27" s="25"/>
      <c r="C27" s="25"/>
      <c r="D27" s="63">
        <f>D18-D26</f>
        <v>-3446298.2700000107</v>
      </c>
      <c r="F27" s="63">
        <f>F18-F26</f>
        <v>-30345395.72</v>
      </c>
    </row>
    <row r="28" spans="1:6" s="4" customFormat="1" ht="21.75" customHeight="1">
      <c r="A28" s="130" t="s">
        <v>80</v>
      </c>
      <c r="B28" s="134"/>
      <c r="C28" s="69"/>
      <c r="D28" s="119"/>
      <c r="F28" s="119"/>
    </row>
    <row r="29" spans="1:6" s="4" customFormat="1" ht="21.75" customHeight="1">
      <c r="A29" s="131" t="s">
        <v>81</v>
      </c>
      <c r="B29" s="131"/>
      <c r="C29" s="69"/>
      <c r="D29" s="119"/>
      <c r="F29" s="119"/>
    </row>
    <row r="30" spans="1:3" s="4" customFormat="1" ht="21.75" customHeight="1">
      <c r="A30" s="20" t="s">
        <v>85</v>
      </c>
      <c r="B30" s="20"/>
      <c r="C30" s="69"/>
    </row>
    <row r="31" spans="1:6" s="4" customFormat="1" ht="21.75" customHeight="1">
      <c r="A31" s="133" t="s">
        <v>86</v>
      </c>
      <c r="B31" s="133"/>
      <c r="C31" s="69"/>
      <c r="D31" s="119">
        <v>-307795</v>
      </c>
      <c r="F31" s="119">
        <v>-326167</v>
      </c>
    </row>
    <row r="32" spans="1:6" s="4" customFormat="1" ht="21.75" customHeight="1">
      <c r="A32" s="130" t="s">
        <v>82</v>
      </c>
      <c r="B32" s="69"/>
      <c r="C32" s="69"/>
      <c r="D32" s="65">
        <f>SUM(D31:D31)</f>
        <v>-307795</v>
      </c>
      <c r="F32" s="65">
        <f>SUM(F31:F31)</f>
        <v>-326167</v>
      </c>
    </row>
    <row r="33" spans="1:6" s="4" customFormat="1" ht="21.75" customHeight="1" thickBot="1">
      <c r="A33" s="132" t="s">
        <v>83</v>
      </c>
      <c r="B33" s="69"/>
      <c r="C33" s="69"/>
      <c r="D33" s="114">
        <f>D27+D32</f>
        <v>-3754093.2700000107</v>
      </c>
      <c r="F33" s="114">
        <f>F27+F32</f>
        <v>-30671562.72</v>
      </c>
    </row>
    <row r="34" spans="1:6" s="4" customFormat="1" ht="6" customHeight="1" thickTop="1">
      <c r="A34" s="21"/>
      <c r="B34" s="69"/>
      <c r="C34" s="69"/>
      <c r="D34" s="119"/>
      <c r="F34" s="119"/>
    </row>
    <row r="35" spans="1:6" s="4" customFormat="1" ht="21.75" customHeight="1">
      <c r="A35" s="21" t="s">
        <v>61</v>
      </c>
      <c r="B35" s="12"/>
      <c r="C35" s="69"/>
      <c r="D35" s="112"/>
      <c r="E35" s="112"/>
      <c r="F35" s="113"/>
    </row>
    <row r="36" spans="1:6" s="4" customFormat="1" ht="21.75" customHeight="1">
      <c r="A36" s="21" t="s">
        <v>62</v>
      </c>
      <c r="B36" s="12">
        <v>23</v>
      </c>
      <c r="C36" s="56"/>
      <c r="D36" s="109">
        <v>-0.18</v>
      </c>
      <c r="F36" s="92">
        <v>-1.76</v>
      </c>
    </row>
    <row r="37" s="4" customFormat="1" ht="6" customHeight="1">
      <c r="F37" s="19"/>
    </row>
    <row r="38" ht="21.75" customHeight="1">
      <c r="A38" s="4" t="s">
        <v>89</v>
      </c>
    </row>
    <row r="39" ht="15" customHeight="1"/>
    <row r="40" spans="1:6" ht="18.75" customHeight="1">
      <c r="A40" s="121" t="s">
        <v>67</v>
      </c>
      <c r="B40" s="1"/>
      <c r="C40" s="154" t="s">
        <v>67</v>
      </c>
      <c r="D40" s="154"/>
      <c r="E40" s="154"/>
      <c r="F40" s="154"/>
    </row>
    <row r="41" spans="1:6" ht="18.75" customHeight="1">
      <c r="A41" s="121" t="s">
        <v>68</v>
      </c>
      <c r="B41" s="1"/>
      <c r="C41" s="153" t="s">
        <v>66</v>
      </c>
      <c r="D41" s="153"/>
      <c r="E41" s="153"/>
      <c r="F41" s="153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</sheetData>
  <sheetProtection password="CC13" sheet="1" deleteColumns="0" deleteRows="0"/>
  <mergeCells count="6">
    <mergeCell ref="A1:F1"/>
    <mergeCell ref="A2:F2"/>
    <mergeCell ref="A3:F3"/>
    <mergeCell ref="A4:F4"/>
    <mergeCell ref="C41:F41"/>
    <mergeCell ref="C40:F40"/>
  </mergeCells>
  <printOptions/>
  <pageMargins left="1" right="0.3" top="0.8" bottom="0.4" header="0.4" footer="0.2"/>
  <pageSetup firstPageNumber="8" useFirstPageNumber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zoomScaleSheetLayoutView="100" workbookViewId="0" topLeftCell="A1">
      <selection activeCell="A17" sqref="A17"/>
    </sheetView>
  </sheetViews>
  <sheetFormatPr defaultColWidth="9.33203125" defaultRowHeight="24" customHeight="1"/>
  <cols>
    <col min="1" max="1" width="57.33203125" style="90" bestFit="1" customWidth="1"/>
    <col min="2" max="2" width="9.33203125" style="82" customWidth="1"/>
    <col min="3" max="3" width="2.83203125" style="82" customWidth="1"/>
    <col min="4" max="4" width="13.16015625" style="90" customWidth="1"/>
    <col min="5" max="5" width="2.83203125" style="90" customWidth="1"/>
    <col min="6" max="6" width="13.66015625" style="90" customWidth="1"/>
    <col min="7" max="7" width="2.83203125" style="144" customWidth="1"/>
    <col min="8" max="8" width="15.33203125" style="90" bestFit="1" customWidth="1"/>
    <col min="9" max="9" width="8.66015625" style="90" customWidth="1"/>
    <col min="10" max="10" width="13.66015625" style="90" bestFit="1" customWidth="1"/>
    <col min="11" max="11" width="9.33203125" style="90" customWidth="1"/>
    <col min="12" max="12" width="8.66015625" style="90" customWidth="1"/>
    <col min="13" max="13" width="7.66015625" style="90" customWidth="1"/>
    <col min="14" max="16384" width="9.33203125" style="90" customWidth="1"/>
  </cols>
  <sheetData>
    <row r="1" spans="1:8" s="76" customFormat="1" ht="26.25">
      <c r="A1" s="160" t="s">
        <v>42</v>
      </c>
      <c r="B1" s="160"/>
      <c r="C1" s="160"/>
      <c r="D1" s="160"/>
      <c r="E1" s="160"/>
      <c r="F1" s="160"/>
      <c r="G1" s="160"/>
      <c r="H1" s="160"/>
    </row>
    <row r="2" spans="1:8" s="76" customFormat="1" ht="26.25">
      <c r="A2" s="160" t="s">
        <v>101</v>
      </c>
      <c r="B2" s="160"/>
      <c r="C2" s="160"/>
      <c r="D2" s="160"/>
      <c r="E2" s="160"/>
      <c r="F2" s="160"/>
      <c r="G2" s="160"/>
      <c r="H2" s="160"/>
    </row>
    <row r="3" spans="1:9" s="41" customFormat="1" ht="26.25">
      <c r="A3" s="160" t="str">
        <f>กำไรขาดทุนเบ็ดเสร็จ!A3:F3</f>
        <v>สำหรับปีสิ้นสุดวันที่ 31 ธันวาคม 2560</v>
      </c>
      <c r="B3" s="160"/>
      <c r="C3" s="160"/>
      <c r="D3" s="160"/>
      <c r="E3" s="160"/>
      <c r="F3" s="160"/>
      <c r="G3" s="160"/>
      <c r="H3" s="160"/>
      <c r="I3" s="57"/>
    </row>
    <row r="4" spans="1:8" s="77" customFormat="1" ht="24" customHeight="1">
      <c r="A4" s="161" t="s">
        <v>28</v>
      </c>
      <c r="B4" s="161"/>
      <c r="C4" s="161"/>
      <c r="D4" s="161"/>
      <c r="E4" s="161"/>
      <c r="F4" s="161"/>
      <c r="G4" s="161"/>
      <c r="H4" s="161"/>
    </row>
    <row r="5" spans="1:8" s="77" customFormat="1" ht="6" customHeight="1">
      <c r="A5" s="78"/>
      <c r="B5" s="102"/>
      <c r="C5" s="102"/>
      <c r="D5" s="78"/>
      <c r="E5" s="78"/>
      <c r="F5" s="78"/>
      <c r="G5" s="138"/>
      <c r="H5" s="78"/>
    </row>
    <row r="6" spans="1:8" s="77" customFormat="1" ht="24" customHeight="1">
      <c r="A6" s="79"/>
      <c r="B6" s="86"/>
      <c r="C6" s="86"/>
      <c r="D6" s="79" t="s">
        <v>102</v>
      </c>
      <c r="E6" s="79"/>
      <c r="F6" s="79" t="s">
        <v>52</v>
      </c>
      <c r="G6" s="79"/>
      <c r="H6" s="79" t="s">
        <v>7</v>
      </c>
    </row>
    <row r="7" spans="1:8" s="77" customFormat="1" ht="24" customHeight="1">
      <c r="A7" s="81"/>
      <c r="B7" s="81"/>
      <c r="C7" s="81"/>
      <c r="D7" s="79" t="s">
        <v>22</v>
      </c>
      <c r="E7" s="79"/>
      <c r="F7" s="79" t="s">
        <v>103</v>
      </c>
      <c r="G7" s="140"/>
      <c r="H7" s="79" t="s">
        <v>98</v>
      </c>
    </row>
    <row r="8" spans="1:8" s="77" customFormat="1" ht="24" customHeight="1">
      <c r="A8" s="81"/>
      <c r="B8" s="86" t="s">
        <v>0</v>
      </c>
      <c r="C8" s="86"/>
      <c r="D8" s="80" t="s">
        <v>11</v>
      </c>
      <c r="E8" s="79"/>
      <c r="F8" s="80" t="s">
        <v>104</v>
      </c>
      <c r="G8" s="140"/>
      <c r="H8" s="80"/>
    </row>
    <row r="9" spans="1:8" s="77" customFormat="1" ht="24" customHeight="1">
      <c r="A9" s="86" t="s">
        <v>49</v>
      </c>
      <c r="B9" s="82"/>
      <c r="C9" s="82"/>
      <c r="D9" s="82"/>
      <c r="E9" s="82"/>
      <c r="F9" s="83"/>
      <c r="G9" s="141"/>
      <c r="H9" s="83"/>
    </row>
    <row r="10" spans="1:8" s="77" customFormat="1" ht="24" customHeight="1">
      <c r="A10" s="86" t="s">
        <v>91</v>
      </c>
      <c r="B10" s="86"/>
      <c r="C10" s="86"/>
      <c r="D10" s="93">
        <v>400000000</v>
      </c>
      <c r="E10" s="93"/>
      <c r="F10" s="93">
        <v>-335307868</v>
      </c>
      <c r="G10" s="139"/>
      <c r="H10" s="93">
        <f>SUM(D10:G10)</f>
        <v>64692132</v>
      </c>
    </row>
    <row r="11" spans="1:8" s="77" customFormat="1" ht="24" customHeight="1">
      <c r="A11" s="100" t="s">
        <v>63</v>
      </c>
      <c r="B11" s="103">
        <v>3</v>
      </c>
      <c r="C11" s="103"/>
      <c r="D11" s="101">
        <v>0</v>
      </c>
      <c r="E11" s="93"/>
      <c r="F11" s="94">
        <v>186882</v>
      </c>
      <c r="G11" s="139"/>
      <c r="H11" s="94">
        <f>SUM(D11:G11)</f>
        <v>186882</v>
      </c>
    </row>
    <row r="12" spans="1:8" s="77" customFormat="1" ht="24" customHeight="1">
      <c r="A12" s="86" t="s">
        <v>106</v>
      </c>
      <c r="B12" s="86"/>
      <c r="C12" s="86"/>
      <c r="D12" s="95">
        <v>400000000</v>
      </c>
      <c r="E12" s="93"/>
      <c r="F12" s="95">
        <v>-335120986</v>
      </c>
      <c r="G12" s="139"/>
      <c r="H12" s="93">
        <f>SUM(H10:H11)</f>
        <v>64879014</v>
      </c>
    </row>
    <row r="13" spans="1:8" s="77" customFormat="1" ht="24" customHeight="1">
      <c r="A13" s="81" t="s">
        <v>64</v>
      </c>
      <c r="B13" s="120">
        <v>17</v>
      </c>
      <c r="C13" s="120"/>
      <c r="D13" s="93">
        <v>52000000</v>
      </c>
      <c r="E13" s="93"/>
      <c r="F13" s="147" t="s">
        <v>92</v>
      </c>
      <c r="G13" s="142"/>
      <c r="H13" s="95">
        <f>SUM(D13:G13)</f>
        <v>52000000</v>
      </c>
    </row>
    <row r="14" spans="1:8" s="77" customFormat="1" ht="24" customHeight="1">
      <c r="A14" s="118" t="s">
        <v>84</v>
      </c>
      <c r="B14" s="103"/>
      <c r="C14" s="103"/>
      <c r="D14" s="147" t="s">
        <v>92</v>
      </c>
      <c r="E14" s="93"/>
      <c r="F14" s="94">
        <v>-30671563</v>
      </c>
      <c r="G14" s="142"/>
      <c r="H14" s="94">
        <f>SUM(D14:G14)</f>
        <v>-30671563</v>
      </c>
    </row>
    <row r="15" spans="1:8" s="77" customFormat="1" ht="24" customHeight="1" thickBot="1">
      <c r="A15" s="86" t="s">
        <v>107</v>
      </c>
      <c r="B15" s="86"/>
      <c r="C15" s="86"/>
      <c r="D15" s="97">
        <f>SUM(D12:D14)</f>
        <v>452000000</v>
      </c>
      <c r="E15" s="93"/>
      <c r="F15" s="97">
        <f>SUM(F12:F14)</f>
        <v>-365792549</v>
      </c>
      <c r="G15" s="142"/>
      <c r="H15" s="97">
        <f>SUM(H12:H14)</f>
        <v>86207451</v>
      </c>
    </row>
    <row r="16" spans="1:8" s="77" customFormat="1" ht="24" customHeight="1" thickTop="1">
      <c r="A16" s="86"/>
      <c r="B16" s="86"/>
      <c r="C16" s="86"/>
      <c r="D16" s="95"/>
      <c r="E16" s="93"/>
      <c r="F16" s="95"/>
      <c r="G16" s="142"/>
      <c r="H16" s="95"/>
    </row>
    <row r="17" spans="1:8" s="77" customFormat="1" ht="24" customHeight="1">
      <c r="A17" s="86" t="s">
        <v>72</v>
      </c>
      <c r="B17" s="81"/>
      <c r="C17" s="81"/>
      <c r="D17" s="85">
        <v>452000000</v>
      </c>
      <c r="E17" s="85"/>
      <c r="F17" s="85">
        <v>-382414509</v>
      </c>
      <c r="G17" s="142"/>
      <c r="H17" s="85">
        <f>SUM(D17:G17)</f>
        <v>69585491</v>
      </c>
    </row>
    <row r="18" spans="1:8" s="77" customFormat="1" ht="24" customHeight="1">
      <c r="A18" s="100" t="s">
        <v>63</v>
      </c>
      <c r="B18" s="103">
        <v>3</v>
      </c>
      <c r="C18" s="103"/>
      <c r="D18" s="148" t="s">
        <v>92</v>
      </c>
      <c r="E18" s="93"/>
      <c r="F18" s="94">
        <v>16621960</v>
      </c>
      <c r="G18" s="143"/>
      <c r="H18" s="94">
        <f>SUM(D18:G18)</f>
        <v>16621960</v>
      </c>
    </row>
    <row r="19" spans="1:8" s="77" customFormat="1" ht="24" customHeight="1">
      <c r="A19" s="86" t="s">
        <v>108</v>
      </c>
      <c r="B19" s="86"/>
      <c r="C19" s="86"/>
      <c r="D19" s="95">
        <v>452000000</v>
      </c>
      <c r="E19" s="93"/>
      <c r="F19" s="95">
        <f>SUM(F17:F18)</f>
        <v>-365792549</v>
      </c>
      <c r="G19" s="143"/>
      <c r="H19" s="93">
        <f>SUM(H17:H18)</f>
        <v>86207451</v>
      </c>
    </row>
    <row r="20" spans="1:8" s="77" customFormat="1" ht="24" customHeight="1">
      <c r="A20" s="81" t="s">
        <v>64</v>
      </c>
      <c r="B20" s="120">
        <v>17</v>
      </c>
      <c r="C20" s="120"/>
      <c r="D20" s="110">
        <v>48000000</v>
      </c>
      <c r="E20" s="95"/>
      <c r="F20" s="147" t="s">
        <v>92</v>
      </c>
      <c r="G20" s="142"/>
      <c r="H20" s="95">
        <f>SUM(D20:G20)</f>
        <v>48000000</v>
      </c>
    </row>
    <row r="21" spans="1:8" s="77" customFormat="1" ht="24" customHeight="1">
      <c r="A21" s="118" t="s">
        <v>83</v>
      </c>
      <c r="B21" s="86"/>
      <c r="C21" s="86"/>
      <c r="D21" s="147" t="s">
        <v>92</v>
      </c>
      <c r="E21" s="93"/>
      <c r="F21" s="95">
        <v>-3754093</v>
      </c>
      <c r="G21" s="142"/>
      <c r="H21" s="95">
        <f>SUM(D21:G21)</f>
        <v>-3754093</v>
      </c>
    </row>
    <row r="22" spans="1:8" s="77" customFormat="1" ht="24" customHeight="1" thickBot="1">
      <c r="A22" s="86" t="s">
        <v>73</v>
      </c>
      <c r="B22" s="86"/>
      <c r="C22" s="86"/>
      <c r="D22" s="97">
        <f>SUM(D19:D21)</f>
        <v>500000000</v>
      </c>
      <c r="E22" s="84"/>
      <c r="F22" s="97">
        <f>SUM(F19:F21)</f>
        <v>-369546642</v>
      </c>
      <c r="G22" s="142"/>
      <c r="H22" s="97">
        <f>SUM(H19:H21)</f>
        <v>130453358</v>
      </c>
    </row>
    <row r="23" spans="1:8" s="77" customFormat="1" ht="24" customHeight="1" thickTop="1">
      <c r="A23" s="87"/>
      <c r="B23" s="86"/>
      <c r="C23" s="86"/>
      <c r="D23" s="88"/>
      <c r="E23" s="88"/>
      <c r="F23" s="88"/>
      <c r="G23" s="143"/>
      <c r="H23" s="88"/>
    </row>
    <row r="24" spans="1:8" s="77" customFormat="1" ht="24" customHeight="1">
      <c r="A24" s="87"/>
      <c r="B24" s="86"/>
      <c r="C24" s="86"/>
      <c r="D24" s="88"/>
      <c r="E24" s="88"/>
      <c r="F24" s="88"/>
      <c r="G24" s="143"/>
      <c r="H24" s="88"/>
    </row>
    <row r="25" spans="1:8" s="77" customFormat="1" ht="24" customHeight="1">
      <c r="A25" s="87"/>
      <c r="B25" s="86"/>
      <c r="C25" s="86"/>
      <c r="D25" s="88"/>
      <c r="E25" s="88"/>
      <c r="F25" s="88"/>
      <c r="G25" s="143"/>
      <c r="H25" s="88"/>
    </row>
    <row r="26" spans="1:8" s="77" customFormat="1" ht="24" customHeight="1">
      <c r="A26" s="87"/>
      <c r="B26" s="86"/>
      <c r="C26" s="86"/>
      <c r="D26" s="88"/>
      <c r="E26" s="88"/>
      <c r="F26" s="88"/>
      <c r="G26" s="143"/>
      <c r="H26" s="88"/>
    </row>
    <row r="27" spans="1:8" s="77" customFormat="1" ht="24" customHeight="1">
      <c r="A27" s="87"/>
      <c r="B27" s="86"/>
      <c r="C27" s="86"/>
      <c r="D27" s="88"/>
      <c r="E27" s="88"/>
      <c r="F27" s="88"/>
      <c r="G27" s="143"/>
      <c r="H27" s="88"/>
    </row>
    <row r="28" spans="1:8" s="77" customFormat="1" ht="24" customHeight="1">
      <c r="A28" s="87"/>
      <c r="B28" s="86"/>
      <c r="C28" s="86"/>
      <c r="D28" s="88"/>
      <c r="E28" s="88"/>
      <c r="F28" s="88"/>
      <c r="G28" s="143"/>
      <c r="H28" s="88"/>
    </row>
    <row r="29" spans="1:8" s="77" customFormat="1" ht="24" customHeight="1">
      <c r="A29" s="87"/>
      <c r="B29" s="86"/>
      <c r="C29" s="86"/>
      <c r="D29" s="88"/>
      <c r="E29" s="88"/>
      <c r="F29" s="88"/>
      <c r="G29" s="143"/>
      <c r="H29" s="88"/>
    </row>
    <row r="30" spans="1:8" s="77" customFormat="1" ht="24" customHeight="1">
      <c r="A30" s="137" t="s">
        <v>89</v>
      </c>
      <c r="B30" s="86"/>
      <c r="C30" s="86"/>
      <c r="D30" s="88"/>
      <c r="E30" s="88"/>
      <c r="F30" s="88"/>
      <c r="G30" s="145"/>
      <c r="H30" s="88"/>
    </row>
    <row r="31" spans="1:8" s="77" customFormat="1" ht="24" customHeight="1">
      <c r="A31" s="137"/>
      <c r="B31" s="86"/>
      <c r="C31" s="86"/>
      <c r="D31" s="88"/>
      <c r="E31" s="88"/>
      <c r="F31" s="88"/>
      <c r="G31" s="145"/>
      <c r="H31" s="88"/>
    </row>
    <row r="32" spans="1:8" s="77" customFormat="1" ht="24" customHeight="1">
      <c r="A32" s="87"/>
      <c r="B32" s="86"/>
      <c r="C32" s="86"/>
      <c r="D32" s="88"/>
      <c r="E32" s="88"/>
      <c r="F32" s="88"/>
      <c r="G32" s="146"/>
      <c r="H32" s="88"/>
    </row>
    <row r="33" spans="1:8" s="77" customFormat="1" ht="24" customHeight="1">
      <c r="A33" s="121" t="s">
        <v>67</v>
      </c>
      <c r="B33" s="1"/>
      <c r="C33" s="1"/>
      <c r="D33" s="154" t="s">
        <v>67</v>
      </c>
      <c r="E33" s="154"/>
      <c r="F33" s="154"/>
      <c r="G33" s="154"/>
      <c r="H33" s="154"/>
    </row>
    <row r="34" spans="1:8" ht="24" customHeight="1">
      <c r="A34" s="121" t="s">
        <v>68</v>
      </c>
      <c r="B34" s="1"/>
      <c r="C34" s="1"/>
      <c r="D34" s="153" t="s">
        <v>66</v>
      </c>
      <c r="E34" s="153"/>
      <c r="F34" s="153"/>
      <c r="G34" s="153"/>
      <c r="H34" s="153"/>
    </row>
    <row r="35" spans="6:8" ht="24" customHeight="1">
      <c r="F35" s="89"/>
      <c r="H35" s="89"/>
    </row>
  </sheetData>
  <sheetProtection password="CC13" sheet="1" deleteColumns="0" deleteRows="0"/>
  <mergeCells count="6">
    <mergeCell ref="D34:H34"/>
    <mergeCell ref="D33:H33"/>
    <mergeCell ref="A1:H1"/>
    <mergeCell ref="A2:H2"/>
    <mergeCell ref="A3:H3"/>
    <mergeCell ref="A4:H4"/>
  </mergeCells>
  <printOptions/>
  <pageMargins left="0.8" right="0.2" top="1" bottom="0.5" header="0.5" footer="0.3"/>
  <pageSetup firstPageNumber="8" useFirstPageNumber="1" fitToHeight="0" fitToWidth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42"/>
  <sheetViews>
    <sheetView zoomScaleSheetLayoutView="100" workbookViewId="0" topLeftCell="A31">
      <selection activeCell="E28" sqref="E28"/>
    </sheetView>
  </sheetViews>
  <sheetFormatPr defaultColWidth="9.33203125" defaultRowHeight="24" customHeight="1"/>
  <cols>
    <col min="1" max="1" width="68.16015625" style="48" customWidth="1"/>
    <col min="2" max="2" width="10.5" style="48" bestFit="1" customWidth="1"/>
    <col min="3" max="3" width="15.5" style="48" bestFit="1" customWidth="1"/>
    <col min="4" max="4" width="2.83203125" style="48" customWidth="1"/>
    <col min="5" max="5" width="15.83203125" style="50" bestFit="1" customWidth="1"/>
    <col min="6" max="7" width="9.16015625" style="48" customWidth="1"/>
    <col min="8" max="8" width="12.66015625" style="48" bestFit="1" customWidth="1"/>
    <col min="9" max="9" width="9.33203125" style="48" customWidth="1"/>
    <col min="10" max="10" width="7.66015625" style="48" customWidth="1"/>
    <col min="11" max="16384" width="9.33203125" style="48" customWidth="1"/>
  </cols>
  <sheetData>
    <row r="1" spans="1:5" s="43" customFormat="1" ht="26.25">
      <c r="A1" s="162" t="s">
        <v>42</v>
      </c>
      <c r="B1" s="162"/>
      <c r="C1" s="162"/>
      <c r="D1" s="162"/>
      <c r="E1" s="162"/>
    </row>
    <row r="2" spans="1:5" s="43" customFormat="1" ht="26.25">
      <c r="A2" s="162" t="s">
        <v>8</v>
      </c>
      <c r="B2" s="162"/>
      <c r="C2" s="162"/>
      <c r="D2" s="162"/>
      <c r="E2" s="162"/>
    </row>
    <row r="3" spans="1:8" s="43" customFormat="1" ht="26.25">
      <c r="A3" s="162" t="str">
        <f>ส่วนของผู้ถือหุ้น!A3</f>
        <v>สำหรับปีสิ้นสุดวันที่ 31 ธันวาคม 2560</v>
      </c>
      <c r="B3" s="162"/>
      <c r="C3" s="162"/>
      <c r="D3" s="162"/>
      <c r="E3" s="162"/>
      <c r="F3" s="70"/>
      <c r="G3" s="70"/>
      <c r="H3" s="70"/>
    </row>
    <row r="4" spans="1:5" s="44" customFormat="1" ht="24" customHeight="1">
      <c r="A4" s="163" t="s">
        <v>28</v>
      </c>
      <c r="B4" s="163"/>
      <c r="C4" s="163"/>
      <c r="D4" s="163"/>
      <c r="E4" s="163"/>
    </row>
    <row r="5" spans="1:5" s="44" customFormat="1" ht="6" customHeight="1">
      <c r="A5" s="45"/>
      <c r="B5" s="45"/>
      <c r="C5" s="46"/>
      <c r="D5" s="46"/>
      <c r="E5" s="47"/>
    </row>
    <row r="6" spans="1:5" s="44" customFormat="1" ht="24" customHeight="1">
      <c r="A6" s="45"/>
      <c r="B6" s="9"/>
      <c r="C6" s="21"/>
      <c r="D6" s="21"/>
      <c r="E6" s="9" t="s">
        <v>49</v>
      </c>
    </row>
    <row r="7" spans="1:5" s="44" customFormat="1" ht="24" customHeight="1">
      <c r="A7" s="45"/>
      <c r="B7" s="9"/>
      <c r="C7" s="29">
        <v>2560</v>
      </c>
      <c r="D7" s="21"/>
      <c r="E7" s="29">
        <v>2559</v>
      </c>
    </row>
    <row r="8" spans="1:2" ht="24" customHeight="1">
      <c r="A8" s="37" t="s">
        <v>33</v>
      </c>
      <c r="B8" s="37"/>
    </row>
    <row r="9" spans="1:9" ht="24" customHeight="1">
      <c r="A9" s="38" t="s">
        <v>23</v>
      </c>
      <c r="B9" s="38"/>
      <c r="C9" s="71">
        <v>272239859</v>
      </c>
      <c r="D9" s="49"/>
      <c r="E9" s="71">
        <v>291313363</v>
      </c>
      <c r="I9" s="38"/>
    </row>
    <row r="10" spans="1:9" ht="24" customHeight="1">
      <c r="A10" s="38" t="s">
        <v>69</v>
      </c>
      <c r="B10" s="38"/>
      <c r="C10" s="71">
        <v>22942732</v>
      </c>
      <c r="D10" s="49"/>
      <c r="E10" s="111">
        <v>-13863645.3</v>
      </c>
      <c r="I10" s="38"/>
    </row>
    <row r="11" spans="1:9" ht="24" customHeight="1">
      <c r="A11" s="38" t="s">
        <v>46</v>
      </c>
      <c r="B11" s="38"/>
      <c r="C11" s="71">
        <v>3414653</v>
      </c>
      <c r="D11" s="49"/>
      <c r="E11" s="111">
        <v>2554770</v>
      </c>
      <c r="I11" s="38"/>
    </row>
    <row r="12" spans="1:9" ht="24" customHeight="1">
      <c r="A12" s="39" t="s">
        <v>4</v>
      </c>
      <c r="B12" s="52"/>
      <c r="C12" s="71">
        <v>4556439</v>
      </c>
      <c r="D12" s="49"/>
      <c r="E12" s="71">
        <v>3700568</v>
      </c>
      <c r="I12" s="52"/>
    </row>
    <row r="13" spans="1:9" ht="24" customHeight="1">
      <c r="A13" s="39" t="s">
        <v>44</v>
      </c>
      <c r="B13" s="39"/>
      <c r="C13" s="71">
        <v>-159976919</v>
      </c>
      <c r="D13" s="49"/>
      <c r="E13" s="71">
        <v>-188196148.04999998</v>
      </c>
      <c r="I13" s="39"/>
    </row>
    <row r="14" spans="1:9" ht="24" customHeight="1">
      <c r="A14" s="39" t="s">
        <v>24</v>
      </c>
      <c r="B14" s="39"/>
      <c r="C14" s="71">
        <v>-36583912</v>
      </c>
      <c r="D14" s="49"/>
      <c r="E14" s="71">
        <v>-34213068</v>
      </c>
      <c r="I14" s="39"/>
    </row>
    <row r="15" spans="1:9" ht="24" customHeight="1">
      <c r="A15" s="39" t="s">
        <v>25</v>
      </c>
      <c r="B15" s="39"/>
      <c r="C15" s="71">
        <v>-29690625</v>
      </c>
      <c r="D15" s="49"/>
      <c r="E15" s="71">
        <v>-27041829</v>
      </c>
      <c r="I15" s="39"/>
    </row>
    <row r="16" spans="1:9" ht="24" customHeight="1">
      <c r="A16" s="39" t="s">
        <v>26</v>
      </c>
      <c r="B16" s="39"/>
      <c r="C16" s="71">
        <v>-58305962</v>
      </c>
      <c r="D16" s="49"/>
      <c r="E16" s="71">
        <v>-61232133</v>
      </c>
      <c r="I16" s="39"/>
    </row>
    <row r="17" spans="1:9" ht="24" customHeight="1">
      <c r="A17" s="39" t="s">
        <v>16</v>
      </c>
      <c r="B17" s="39"/>
      <c r="C17" s="71">
        <v>-42313322</v>
      </c>
      <c r="D17" s="49"/>
      <c r="E17" s="111">
        <v>26329786</v>
      </c>
      <c r="I17" s="39"/>
    </row>
    <row r="18" spans="1:5" ht="24" customHeight="1">
      <c r="A18" s="40" t="s">
        <v>94</v>
      </c>
      <c r="B18" s="51"/>
      <c r="C18" s="72">
        <f>SUM(C9:C17)</f>
        <v>-23717057</v>
      </c>
      <c r="D18" s="49"/>
      <c r="E18" s="72">
        <f>SUM(E9:E17)</f>
        <v>-648336.349999994</v>
      </c>
    </row>
    <row r="19" spans="1:5" ht="6" customHeight="1">
      <c r="A19" s="40"/>
      <c r="B19" s="40"/>
      <c r="C19" s="49"/>
      <c r="D19" s="49"/>
      <c r="E19" s="91"/>
    </row>
    <row r="20" spans="1:5" ht="24" customHeight="1">
      <c r="A20" s="37" t="s">
        <v>57</v>
      </c>
      <c r="B20" s="37"/>
      <c r="C20" s="49"/>
      <c r="D20" s="49"/>
      <c r="E20" s="91"/>
    </row>
    <row r="21" spans="1:5" ht="24" customHeight="1">
      <c r="A21" s="39" t="s">
        <v>51</v>
      </c>
      <c r="B21" s="37"/>
      <c r="C21" s="71">
        <v>-89127</v>
      </c>
      <c r="D21" s="49"/>
      <c r="E21" s="111">
        <v>-575411</v>
      </c>
    </row>
    <row r="22" spans="1:5" ht="24" customHeight="1">
      <c r="A22" s="39" t="s">
        <v>65</v>
      </c>
      <c r="B22" s="37"/>
      <c r="C22" s="71">
        <v>-60000</v>
      </c>
      <c r="D22" s="49"/>
      <c r="E22" s="111">
        <v>0</v>
      </c>
    </row>
    <row r="23" spans="1:5" ht="24" customHeight="1">
      <c r="A23" s="40" t="s">
        <v>55</v>
      </c>
      <c r="B23" s="40"/>
      <c r="C23" s="72">
        <f>SUM(C21:C22)</f>
        <v>-149127</v>
      </c>
      <c r="D23" s="49"/>
      <c r="E23" s="72">
        <f>SUM(E21:E22)</f>
        <v>-575411</v>
      </c>
    </row>
    <row r="24" spans="1:5" ht="6" customHeight="1">
      <c r="A24" s="40"/>
      <c r="B24" s="40"/>
      <c r="C24" s="32"/>
      <c r="D24" s="49"/>
      <c r="E24" s="73"/>
    </row>
    <row r="25" spans="1:5" ht="24" customHeight="1">
      <c r="A25" s="37" t="s">
        <v>56</v>
      </c>
      <c r="B25" s="40"/>
      <c r="C25" s="32"/>
      <c r="D25" s="49"/>
      <c r="E25" s="73"/>
    </row>
    <row r="26" spans="1:5" ht="24" customHeight="1">
      <c r="A26" s="39" t="s">
        <v>54</v>
      </c>
      <c r="B26" s="40"/>
      <c r="C26" s="136">
        <v>48000000</v>
      </c>
      <c r="D26" s="91"/>
      <c r="E26" s="115">
        <v>52000000</v>
      </c>
    </row>
    <row r="27" spans="1:5" ht="24" customHeight="1">
      <c r="A27" s="40" t="s">
        <v>95</v>
      </c>
      <c r="B27" s="50"/>
      <c r="C27" s="151">
        <f>SUM(C26)</f>
        <v>48000000</v>
      </c>
      <c r="D27" s="50"/>
      <c r="E27" s="152">
        <f>SUM(E26)</f>
        <v>52000000</v>
      </c>
    </row>
    <row r="28" spans="1:4" ht="6" customHeight="1">
      <c r="A28" s="40"/>
      <c r="B28" s="50"/>
      <c r="C28" s="50"/>
      <c r="D28" s="50"/>
    </row>
    <row r="29" spans="1:5" ht="24" customHeight="1">
      <c r="A29" s="41" t="s">
        <v>96</v>
      </c>
      <c r="B29" s="41"/>
      <c r="C29" s="71">
        <f>C23+C18+C26</f>
        <v>24133816</v>
      </c>
      <c r="D29" s="49"/>
      <c r="E29" s="71">
        <f>E23+E18+E26</f>
        <v>50776252.650000006</v>
      </c>
    </row>
    <row r="30" spans="1:5" ht="24" customHeight="1">
      <c r="A30" s="41" t="s">
        <v>12</v>
      </c>
      <c r="B30" s="41"/>
      <c r="C30" s="71">
        <f>ฐานะการเงิน!F11</f>
        <v>66986399</v>
      </c>
      <c r="D30" s="49"/>
      <c r="E30" s="71">
        <f>ฐานะการเงิน!H11</f>
        <v>16210146</v>
      </c>
    </row>
    <row r="31" spans="1:5" ht="24" customHeight="1" thickBot="1">
      <c r="A31" s="42" t="s">
        <v>74</v>
      </c>
      <c r="B31" s="53"/>
      <c r="C31" s="74">
        <f>SUM(C29:C30)</f>
        <v>91120215</v>
      </c>
      <c r="D31" s="49"/>
      <c r="E31" s="74">
        <f>SUM(E29:E30)</f>
        <v>66986398.650000006</v>
      </c>
    </row>
    <row r="32" spans="2:5" ht="24" customHeight="1" thickTop="1">
      <c r="B32" s="40"/>
      <c r="C32" s="32"/>
      <c r="D32" s="49"/>
      <c r="E32" s="73"/>
    </row>
    <row r="33" ht="24" customHeight="1">
      <c r="A33" s="50" t="s">
        <v>89</v>
      </c>
    </row>
    <row r="35" spans="1:6" ht="24" customHeight="1">
      <c r="A35" s="121" t="s">
        <v>67</v>
      </c>
      <c r="B35" s="154" t="s">
        <v>67</v>
      </c>
      <c r="C35" s="154"/>
      <c r="D35" s="154"/>
      <c r="E35" s="154"/>
      <c r="F35" s="122"/>
    </row>
    <row r="36" spans="1:6" ht="24" customHeight="1">
      <c r="A36" s="121" t="s">
        <v>68</v>
      </c>
      <c r="B36" s="153" t="s">
        <v>66</v>
      </c>
      <c r="C36" s="153"/>
      <c r="D36" s="153"/>
      <c r="E36" s="153"/>
      <c r="F36" s="121"/>
    </row>
    <row r="42" ht="24" customHeight="1">
      <c r="A42" s="50"/>
    </row>
  </sheetData>
  <sheetProtection password="CC13" sheet="1" deleteColumns="0" deleteRows="0"/>
  <mergeCells count="6">
    <mergeCell ref="B35:E35"/>
    <mergeCell ref="B36:E36"/>
    <mergeCell ref="A1:E1"/>
    <mergeCell ref="A2:E2"/>
    <mergeCell ref="A3:E3"/>
    <mergeCell ref="A4:E4"/>
  </mergeCells>
  <printOptions/>
  <pageMargins left="1" right="0.3" top="1" bottom="0.5" header="0.5" footer="0.2"/>
  <pageSetup firstPageNumber="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nsasia</cp:lastModifiedBy>
  <cp:lastPrinted>2018-10-24T09:27:43Z</cp:lastPrinted>
  <dcterms:created xsi:type="dcterms:W3CDTF">2003-03-27T06:59:00Z</dcterms:created>
  <dcterms:modified xsi:type="dcterms:W3CDTF">2018-10-24T09:28:13Z</dcterms:modified>
  <cp:category/>
  <cp:version/>
  <cp:contentType/>
  <cp:contentStatus/>
</cp:coreProperties>
</file>